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7440" windowHeight="4935"/>
  </bookViews>
  <sheets>
    <sheet name="計算" sheetId="4" r:id="rId1"/>
  </sheets>
  <definedNames>
    <definedName name="_xlnm.Print_Area" localSheetId="0">計算!$A$1:$J$42</definedName>
  </definedNames>
  <calcPr calcId="145621"/>
</workbook>
</file>

<file path=xl/calcChain.xml><?xml version="1.0" encoding="utf-8"?>
<calcChain xmlns="http://schemas.openxmlformats.org/spreadsheetml/2006/main">
  <c r="L10" i="4" l="1"/>
  <c r="L7" i="4"/>
  <c r="G10" i="4"/>
  <c r="G7" i="4"/>
  <c r="L4" i="4"/>
  <c r="G4" i="4"/>
  <c r="D40" i="4"/>
  <c r="D38" i="4"/>
  <c r="D26" i="4"/>
  <c r="D36" i="4"/>
  <c r="C40" i="4"/>
  <c r="C38" i="4"/>
  <c r="C36" i="4"/>
  <c r="D15" i="4"/>
  <c r="H29" i="4" l="1"/>
  <c r="I29" i="4" s="1"/>
  <c r="H26" i="4"/>
  <c r="I26" i="4" s="1"/>
  <c r="C26" i="4"/>
  <c r="B38" i="4"/>
  <c r="L13" i="4"/>
  <c r="C32" i="4"/>
  <c r="D5" i="4"/>
  <c r="D6" i="4" s="1"/>
  <c r="D7" i="4" s="1"/>
  <c r="D8" i="4" s="1"/>
  <c r="D9" i="4" s="1"/>
  <c r="D10" i="4" s="1"/>
  <c r="D11" i="4" s="1"/>
  <c r="D12" i="4" s="1"/>
  <c r="D13" i="4" s="1"/>
  <c r="D14" i="4" s="1"/>
  <c r="C27" i="4"/>
  <c r="C28" i="4"/>
  <c r="C29" i="4"/>
  <c r="C30" i="4"/>
  <c r="C31" i="4"/>
  <c r="C33" i="4"/>
  <c r="C34" i="4"/>
  <c r="C35" i="4"/>
  <c r="C17" i="4"/>
  <c r="D30" i="4" l="1"/>
  <c r="D34" i="4"/>
  <c r="I16" i="4"/>
  <c r="D33" i="4"/>
  <c r="D28" i="4"/>
  <c r="D27" i="4"/>
  <c r="D31" i="4"/>
  <c r="D35" i="4"/>
  <c r="D29" i="4"/>
  <c r="D32" i="4"/>
  <c r="I18" i="4" l="1"/>
  <c r="D42" i="4"/>
  <c r="I20" i="4" s="1"/>
  <c r="M26" i="4" l="1"/>
  <c r="L26" i="4"/>
  <c r="M29" i="4"/>
  <c r="L29" i="4"/>
  <c r="N29" i="4" l="1"/>
  <c r="N26" i="4"/>
</calcChain>
</file>

<file path=xl/sharedStrings.xml><?xml version="1.0" encoding="utf-8"?>
<sst xmlns="http://schemas.openxmlformats.org/spreadsheetml/2006/main" count="44" uniqueCount="38">
  <si>
    <t>人数</t>
    <rPh sb="0" eb="2">
      <t>ニンズウ</t>
    </rPh>
    <phoneticPr fontId="1"/>
  </si>
  <si>
    <t>累積度数</t>
    <rPh sb="0" eb="2">
      <t>ルイセキ</t>
    </rPh>
    <rPh sb="2" eb="4">
      <t>ドスウ</t>
    </rPh>
    <phoneticPr fontId="1"/>
  </si>
  <si>
    <t>度数</t>
    <rPh sb="0" eb="2">
      <t>ドスウ</t>
    </rPh>
    <phoneticPr fontId="1"/>
  </si>
  <si>
    <t>３cm刻み階級</t>
    <rPh sb="3" eb="4">
      <t>キザ</t>
    </rPh>
    <rPh sb="5" eb="7">
      <t>カイキュウ</t>
    </rPh>
    <phoneticPr fontId="1"/>
  </si>
  <si>
    <t>計</t>
    <rPh sb="0" eb="1">
      <t>ケイ</t>
    </rPh>
    <phoneticPr fontId="1"/>
  </si>
  <si>
    <t>階級代表値</t>
    <rPh sb="0" eb="2">
      <t>カイキュウ</t>
    </rPh>
    <rPh sb="2" eb="5">
      <t>ダイヒョウチ</t>
    </rPh>
    <phoneticPr fontId="1"/>
  </si>
  <si>
    <t>男子 ３ｃｍ刻み度数分布</t>
    <rPh sb="0" eb="2">
      <t>ダンシ</t>
    </rPh>
    <rPh sb="6" eb="7">
      <t>キザ</t>
    </rPh>
    <rPh sb="8" eb="10">
      <t>ドスウ</t>
    </rPh>
    <rPh sb="10" eb="12">
      <t>ブンプ</t>
    </rPh>
    <phoneticPr fontId="1"/>
  </si>
  <si>
    <t>中央値</t>
    <rPh sb="0" eb="3">
      <t>チュウオウチ</t>
    </rPh>
    <phoneticPr fontId="1"/>
  </si>
  <si>
    <t>第３四分位点</t>
    <rPh sb="0" eb="1">
      <t>ダイ</t>
    </rPh>
    <rPh sb="2" eb="5">
      <t>シブンイ</t>
    </rPh>
    <rPh sb="5" eb="6">
      <t>テン</t>
    </rPh>
    <phoneticPr fontId="1"/>
  </si>
  <si>
    <t>第１四分位点</t>
    <rPh sb="0" eb="1">
      <t>ダイ</t>
    </rPh>
    <rPh sb="2" eb="5">
      <t>シブンイ</t>
    </rPh>
    <rPh sb="5" eb="6">
      <t>テン</t>
    </rPh>
    <phoneticPr fontId="1"/>
  </si>
  <si>
    <t>四分位偏差</t>
    <rPh sb="0" eb="3">
      <t>シブンイ</t>
    </rPh>
    <rPh sb="3" eb="5">
      <t>ヘンサ</t>
    </rPh>
    <phoneticPr fontId="1"/>
  </si>
  <si>
    <t>最頻値</t>
    <rPh sb="0" eb="3">
      <t>サイヒンチ</t>
    </rPh>
    <phoneticPr fontId="1"/>
  </si>
  <si>
    <t>合計</t>
    <rPh sb="0" eb="2">
      <t>ゴウケイ</t>
    </rPh>
    <phoneticPr fontId="1"/>
  </si>
  <si>
    <t>平均値</t>
    <rPh sb="0" eb="3">
      <t>ヘイキンチ</t>
    </rPh>
    <phoneticPr fontId="1"/>
  </si>
  <si>
    <t>値×度数</t>
    <rPh sb="0" eb="1">
      <t>アタイ</t>
    </rPh>
    <rPh sb="2" eb="4">
      <t>ドスウ</t>
    </rPh>
    <phoneticPr fontId="1"/>
  </si>
  <si>
    <r>
      <t>（値－平均値）</t>
    </r>
    <r>
      <rPr>
        <vertAlign val="superscript"/>
        <sz val="11"/>
        <color indexed="8"/>
        <rFont val="ＭＳ Ｐ明朝"/>
        <family val="1"/>
        <charset val="128"/>
      </rPr>
      <t>２</t>
    </r>
    <r>
      <rPr>
        <sz val="11"/>
        <color indexed="8"/>
        <rFont val="ＭＳ Ｐ明朝"/>
        <family val="1"/>
        <charset val="128"/>
      </rPr>
      <t xml:space="preserve"> ×度数</t>
    </r>
    <rPh sb="1" eb="2">
      <t>アタイ</t>
    </rPh>
    <rPh sb="3" eb="6">
      <t>ヘイキンチ</t>
    </rPh>
    <rPh sb="10" eb="12">
      <t>ドスウ</t>
    </rPh>
    <phoneticPr fontId="1"/>
  </si>
  <si>
    <t>分散</t>
    <rPh sb="0" eb="2">
      <t>ブンサン</t>
    </rPh>
    <phoneticPr fontId="1"/>
  </si>
  <si>
    <t>標準偏差</t>
    <rPh sb="0" eb="2">
      <t>ヒョウジュン</t>
    </rPh>
    <rPh sb="2" eb="4">
      <t>ヘンサ</t>
    </rPh>
    <phoneticPr fontId="1"/>
  </si>
  <si>
    <t>170～178</t>
    <phoneticPr fontId="1"/>
  </si>
  <si>
    <t/>
  </si>
  <si>
    <t>173～184</t>
    <phoneticPr fontId="1"/>
  </si>
  <si>
    <t>区間</t>
    <rPh sb="0" eb="2">
      <t>クカン</t>
    </rPh>
    <phoneticPr fontId="1"/>
  </si>
  <si>
    <t>割合</t>
    <rPh sb="0" eb="2">
      <t>ワリアイ</t>
    </rPh>
    <phoneticPr fontId="1"/>
  </si>
  <si>
    <t>正規分布の範囲</t>
    <rPh sb="0" eb="2">
      <t>セイキ</t>
    </rPh>
    <rPh sb="2" eb="4">
      <t>ブンプ</t>
    </rPh>
    <rPh sb="5" eb="7">
      <t>ハンイ</t>
    </rPh>
    <phoneticPr fontId="1"/>
  </si>
  <si>
    <t>求める確率</t>
    <rPh sb="0" eb="1">
      <t>モト</t>
    </rPh>
    <rPh sb="3" eb="5">
      <t>カクリツ</t>
    </rPh>
    <phoneticPr fontId="1"/>
  </si>
  <si>
    <t>下限までの確率</t>
    <rPh sb="0" eb="2">
      <t>カゲン</t>
    </rPh>
    <rPh sb="5" eb="7">
      <t>カクリツ</t>
    </rPh>
    <phoneticPr fontId="1"/>
  </si>
  <si>
    <t>上限までの確率</t>
    <rPh sb="0" eb="2">
      <t>ジョウゲン</t>
    </rPh>
    <rPh sb="5" eb="7">
      <t>カクリツ</t>
    </rPh>
    <phoneticPr fontId="1"/>
  </si>
  <si>
    <t>156～158</t>
    <phoneticPr fontId="1"/>
  </si>
  <si>
    <t>159～161</t>
    <phoneticPr fontId="1"/>
  </si>
  <si>
    <t>162～164</t>
    <phoneticPr fontId="1"/>
  </si>
  <si>
    <t>165～167</t>
    <phoneticPr fontId="1"/>
  </si>
  <si>
    <t>168～170</t>
    <phoneticPr fontId="1"/>
  </si>
  <si>
    <t>171～173</t>
    <phoneticPr fontId="1"/>
  </si>
  <si>
    <t>174～176</t>
    <phoneticPr fontId="1"/>
  </si>
  <si>
    <t>177～179</t>
    <phoneticPr fontId="1"/>
  </si>
  <si>
    <t>180～182</t>
    <phoneticPr fontId="1"/>
  </si>
  <si>
    <t>183～185</t>
    <phoneticPr fontId="1"/>
  </si>
  <si>
    <t>186～188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</si>
</sst>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8" formatCode="0.0_ "/>
    <numFmt numFmtId="179" formatCode="0.0000"/>
    <numFmt numFmtId="180" formatCode="0.000"/>
    <numFmt numFmtId="181" formatCode="0.0"/>
    <numFmt numFmtId="182" formatCode="0.0000_ "/>
  </numFmts>
  <fonts count="6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vertAlign val="superscript"/>
      <sz val="11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178" fontId="2" fillId="0" borderId="1" xfId="0" applyNumberFormat="1" applyFont="1" applyBorder="1">
      <alignment vertical="center"/>
    </xf>
    <xf numFmtId="178" fontId="2" fillId="0" borderId="2" xfId="0" applyNumberFormat="1" applyFont="1" applyBorder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>
      <alignment vertical="center"/>
    </xf>
    <xf numFmtId="178" fontId="2" fillId="0" borderId="3" xfId="0" applyNumberFormat="1" applyFont="1" applyBorder="1">
      <alignment vertical="center"/>
    </xf>
    <xf numFmtId="0" fontId="2" fillId="0" borderId="8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quotePrefix="1" applyFont="1" applyBorder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81" fontId="2" fillId="0" borderId="0" xfId="0" applyNumberFormat="1" applyFont="1">
      <alignment vertical="center"/>
    </xf>
    <xf numFmtId="178" fontId="2" fillId="0" borderId="0" xfId="0" applyNumberFormat="1" applyFont="1">
      <alignment vertical="center"/>
    </xf>
    <xf numFmtId="0" fontId="2" fillId="0" borderId="9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Border="1">
      <alignment vertical="center"/>
    </xf>
    <xf numFmtId="0" fontId="2" fillId="0" borderId="12" xfId="0" applyFont="1" applyBorder="1">
      <alignment vertical="center"/>
    </xf>
    <xf numFmtId="178" fontId="2" fillId="0" borderId="12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6" xfId="0" quotePrefix="1" applyBorder="1">
      <alignment vertical="center"/>
    </xf>
    <xf numFmtId="180" fontId="0" fillId="0" borderId="0" xfId="0" applyNumberFormat="1" applyBorder="1">
      <alignment vertical="center"/>
    </xf>
    <xf numFmtId="179" fontId="2" fillId="0" borderId="0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5" xfId="0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180" fontId="0" fillId="0" borderId="10" xfId="0" applyNumberFormat="1" applyBorder="1">
      <alignment vertical="center"/>
    </xf>
    <xf numFmtId="180" fontId="0" fillId="0" borderId="6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5" xfId="0" applyBorder="1">
      <alignment vertical="center"/>
    </xf>
    <xf numFmtId="179" fontId="2" fillId="0" borderId="6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82" fontId="5" fillId="0" borderId="10" xfId="0" applyNumberFormat="1" applyFont="1" applyBorder="1">
      <alignment vertical="center"/>
    </xf>
    <xf numFmtId="0" fontId="0" fillId="0" borderId="0" xfId="0" quotePrefix="1" applyBorder="1">
      <alignment vertical="center"/>
    </xf>
    <xf numFmtId="182" fontId="5" fillId="0" borderId="0" xfId="0" applyNumberFormat="1" applyFont="1" applyBorder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計算!$A$5:$A$15</c:f>
              <c:strCache>
                <c:ptCount val="11"/>
                <c:pt idx="0">
                  <c:v>156～158</c:v>
                </c:pt>
                <c:pt idx="1">
                  <c:v>159～161</c:v>
                </c:pt>
                <c:pt idx="2">
                  <c:v>162～164</c:v>
                </c:pt>
                <c:pt idx="3">
                  <c:v>165～167</c:v>
                </c:pt>
                <c:pt idx="4">
                  <c:v>168～170</c:v>
                </c:pt>
                <c:pt idx="5">
                  <c:v>171～173</c:v>
                </c:pt>
                <c:pt idx="6">
                  <c:v>174～176</c:v>
                </c:pt>
                <c:pt idx="7">
                  <c:v>177～179</c:v>
                </c:pt>
                <c:pt idx="8">
                  <c:v>180～182</c:v>
                </c:pt>
                <c:pt idx="9">
                  <c:v>183～185</c:v>
                </c:pt>
                <c:pt idx="10">
                  <c:v>186～188</c:v>
                </c:pt>
              </c:strCache>
            </c:strRef>
          </c:cat>
          <c:val>
            <c:numRef>
              <c:f>計算!$C$5:$C$15</c:f>
              <c:numCache>
                <c:formatCode>General</c:formatCode>
                <c:ptCount val="11"/>
                <c:pt idx="0">
                  <c:v>1</c:v>
                </c:pt>
                <c:pt idx="1">
                  <c:v>6</c:v>
                </c:pt>
                <c:pt idx="2">
                  <c:v>7</c:v>
                </c:pt>
                <c:pt idx="3">
                  <c:v>10</c:v>
                </c:pt>
                <c:pt idx="4">
                  <c:v>26</c:v>
                </c:pt>
                <c:pt idx="5">
                  <c:v>33</c:v>
                </c:pt>
                <c:pt idx="6">
                  <c:v>19</c:v>
                </c:pt>
                <c:pt idx="7">
                  <c:v>14</c:v>
                </c:pt>
                <c:pt idx="8">
                  <c:v>9</c:v>
                </c:pt>
                <c:pt idx="9">
                  <c:v>4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8087936"/>
        <c:axId val="109379968"/>
      </c:barChart>
      <c:catAx>
        <c:axId val="1080879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ja-JP"/>
          </a:p>
        </c:txPr>
        <c:crossAx val="109379968"/>
        <c:crosses val="autoZero"/>
        <c:auto val="1"/>
        <c:lblAlgn val="ctr"/>
        <c:lblOffset val="100"/>
        <c:noMultiLvlLbl val="0"/>
      </c:catAx>
      <c:valAx>
        <c:axId val="109379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8087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2</xdr:row>
          <xdr:rowOff>304800</xdr:rowOff>
        </xdr:from>
        <xdr:to>
          <xdr:col>9</xdr:col>
          <xdr:colOff>676275</xdr:colOff>
          <xdr:row>4</xdr:row>
          <xdr:rowOff>142875</xdr:rowOff>
        </xdr:to>
        <xdr:sp macro="" textlink="">
          <xdr:nvSpPr>
            <xdr:cNvPr id="8217" name="Object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552450</xdr:colOff>
          <xdr:row>5</xdr:row>
          <xdr:rowOff>133350</xdr:rowOff>
        </xdr:from>
        <xdr:to>
          <xdr:col>10</xdr:col>
          <xdr:colOff>114300</xdr:colOff>
          <xdr:row>7</xdr:row>
          <xdr:rowOff>142875</xdr:rowOff>
        </xdr:to>
        <xdr:sp macro="" textlink="">
          <xdr:nvSpPr>
            <xdr:cNvPr id="8219" name="Object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552450</xdr:colOff>
          <xdr:row>8</xdr:row>
          <xdr:rowOff>85725</xdr:rowOff>
        </xdr:from>
        <xdr:to>
          <xdr:col>10</xdr:col>
          <xdr:colOff>104775</xdr:colOff>
          <xdr:row>10</xdr:row>
          <xdr:rowOff>95250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11</xdr:row>
          <xdr:rowOff>161925</xdr:rowOff>
        </xdr:from>
        <xdr:to>
          <xdr:col>9</xdr:col>
          <xdr:colOff>504825</xdr:colOff>
          <xdr:row>12</xdr:row>
          <xdr:rowOff>142875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5</xdr:col>
      <xdr:colOff>161925</xdr:colOff>
      <xdr:row>31</xdr:row>
      <xdr:rowOff>57150</xdr:rowOff>
    </xdr:from>
    <xdr:to>
      <xdr:col>11</xdr:col>
      <xdr:colOff>352425</xdr:colOff>
      <xdr:row>47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9"/>
  <sheetViews>
    <sheetView showGridLines="0" tabSelected="1" workbookViewId="0"/>
  </sheetViews>
  <sheetFormatPr defaultRowHeight="13.5" x14ac:dyDescent="0.15"/>
  <cols>
    <col min="6" max="6" width="12.5" customWidth="1"/>
    <col min="12" max="12" width="9.25" customWidth="1"/>
    <col min="13" max="13" width="10.375" customWidth="1"/>
  </cols>
  <sheetData>
    <row r="1" spans="1:15" x14ac:dyDescent="0.15">
      <c r="A1" s="1" t="s">
        <v>6</v>
      </c>
      <c r="B1" s="1"/>
      <c r="C1" s="1"/>
      <c r="D1" s="1"/>
      <c r="E1" s="1"/>
      <c r="F1" s="1"/>
      <c r="G1" s="23" t="s">
        <v>0</v>
      </c>
      <c r="H1" s="1"/>
      <c r="I1" s="1"/>
      <c r="J1" s="1"/>
      <c r="K1" s="1"/>
      <c r="L1" s="1"/>
      <c r="M1" s="37"/>
      <c r="N1" s="4"/>
      <c r="O1" s="4"/>
    </row>
    <row r="2" spans="1:15" x14ac:dyDescent="0.15">
      <c r="A2" s="1"/>
      <c r="B2" s="1"/>
      <c r="C2" s="1"/>
      <c r="D2" s="1"/>
      <c r="E2" s="1"/>
      <c r="F2" s="34" t="s">
        <v>11</v>
      </c>
      <c r="G2" s="34"/>
      <c r="H2" s="22"/>
      <c r="I2" s="22">
        <v>172</v>
      </c>
      <c r="J2" s="22"/>
      <c r="K2" s="22"/>
      <c r="L2" s="22"/>
      <c r="M2" s="37"/>
      <c r="N2" s="4"/>
      <c r="O2" s="4"/>
    </row>
    <row r="3" spans="1:15" ht="27" x14ac:dyDescent="0.15">
      <c r="A3" s="59" t="s">
        <v>3</v>
      </c>
      <c r="B3" s="9" t="s">
        <v>5</v>
      </c>
      <c r="C3" s="8" t="s">
        <v>2</v>
      </c>
      <c r="D3" s="33" t="s">
        <v>1</v>
      </c>
      <c r="E3" s="1"/>
      <c r="F3" s="2"/>
      <c r="G3" s="2"/>
      <c r="H3" s="1"/>
      <c r="I3" s="1"/>
      <c r="J3" s="1"/>
      <c r="K3" s="1"/>
      <c r="L3" s="1"/>
      <c r="M3" s="37"/>
      <c r="N3" s="4"/>
      <c r="O3" s="4"/>
    </row>
    <row r="4" spans="1:15" x14ac:dyDescent="0.15">
      <c r="A4" s="34"/>
      <c r="B4" s="43"/>
      <c r="C4" s="5"/>
      <c r="D4" s="31"/>
      <c r="E4" s="1"/>
      <c r="F4" s="2" t="s">
        <v>7</v>
      </c>
      <c r="G4" s="2">
        <f>C17/2</f>
        <v>65</v>
      </c>
      <c r="H4" s="1"/>
      <c r="I4" s="1"/>
      <c r="J4" s="1"/>
      <c r="K4" s="1"/>
      <c r="L4" s="29">
        <f>170.5+3*(G4-D9)/C10</f>
        <v>171.86363636363637</v>
      </c>
      <c r="M4" s="37"/>
      <c r="N4" s="4"/>
      <c r="O4" s="4"/>
    </row>
    <row r="5" spans="1:15" x14ac:dyDescent="0.15">
      <c r="A5" s="23" t="s">
        <v>27</v>
      </c>
      <c r="B5" s="43">
        <v>157</v>
      </c>
      <c r="C5" s="32">
        <v>1</v>
      </c>
      <c r="D5" s="27">
        <f>C5</f>
        <v>1</v>
      </c>
      <c r="E5" s="1"/>
      <c r="F5" s="2"/>
      <c r="G5" s="2"/>
      <c r="H5" s="1"/>
      <c r="I5" s="1"/>
      <c r="J5" s="1"/>
      <c r="K5" s="1"/>
      <c r="L5" s="1"/>
      <c r="M5" s="37"/>
      <c r="N5" s="4"/>
      <c r="O5" s="4"/>
    </row>
    <row r="6" spans="1:15" x14ac:dyDescent="0.15">
      <c r="A6" s="23" t="s">
        <v>28</v>
      </c>
      <c r="B6" s="43">
        <v>160</v>
      </c>
      <c r="C6" s="32">
        <v>6</v>
      </c>
      <c r="D6" s="27">
        <f>D5+C6</f>
        <v>7</v>
      </c>
      <c r="E6" s="1"/>
      <c r="F6" s="2"/>
      <c r="G6" s="2"/>
      <c r="H6" s="1"/>
      <c r="I6" s="1"/>
      <c r="J6" s="1"/>
      <c r="K6" s="1"/>
      <c r="L6" s="1"/>
      <c r="M6" s="37"/>
      <c r="N6" s="4"/>
      <c r="O6" s="4"/>
    </row>
    <row r="7" spans="1:15" x14ac:dyDescent="0.15">
      <c r="A7" s="23" t="s">
        <v>29</v>
      </c>
      <c r="B7" s="43">
        <v>163</v>
      </c>
      <c r="C7" s="32">
        <v>7</v>
      </c>
      <c r="D7" s="27">
        <f t="shared" ref="D7:D15" si="0">D6+C7</f>
        <v>14</v>
      </c>
      <c r="E7" s="1"/>
      <c r="F7" s="2" t="s">
        <v>9</v>
      </c>
      <c r="G7" s="2">
        <f>C17/4</f>
        <v>32.5</v>
      </c>
      <c r="H7" s="1"/>
      <c r="I7" s="1"/>
      <c r="J7" s="1"/>
      <c r="K7" s="1"/>
      <c r="L7" s="29">
        <f>167.5+3*(G7-D8)/C9</f>
        <v>168.48076923076923</v>
      </c>
      <c r="M7" s="37"/>
      <c r="N7" s="4"/>
      <c r="O7" s="4"/>
    </row>
    <row r="8" spans="1:15" x14ac:dyDescent="0.15">
      <c r="A8" s="23" t="s">
        <v>30</v>
      </c>
      <c r="B8" s="43">
        <v>166</v>
      </c>
      <c r="C8" s="32">
        <v>10</v>
      </c>
      <c r="D8" s="27">
        <f t="shared" si="0"/>
        <v>24</v>
      </c>
      <c r="E8" s="1"/>
      <c r="F8" s="2"/>
      <c r="G8" s="2"/>
      <c r="H8" s="1"/>
      <c r="I8" s="1"/>
      <c r="J8" s="1"/>
      <c r="K8" s="1"/>
      <c r="L8" s="1"/>
      <c r="M8" s="37"/>
      <c r="N8" s="4"/>
      <c r="O8" s="4"/>
    </row>
    <row r="9" spans="1:15" x14ac:dyDescent="0.15">
      <c r="A9" s="23" t="s">
        <v>31</v>
      </c>
      <c r="B9" s="43">
        <v>169</v>
      </c>
      <c r="C9" s="32">
        <v>26</v>
      </c>
      <c r="D9" s="27">
        <f t="shared" si="0"/>
        <v>50</v>
      </c>
      <c r="E9" s="1"/>
      <c r="F9" s="2"/>
      <c r="G9" s="2"/>
      <c r="H9" s="1"/>
      <c r="I9" s="1"/>
      <c r="J9" s="1"/>
      <c r="K9" s="1"/>
      <c r="L9" s="1"/>
      <c r="M9" s="37"/>
      <c r="N9" s="4"/>
      <c r="O9" s="4"/>
    </row>
    <row r="10" spans="1:15" x14ac:dyDescent="0.15">
      <c r="A10" s="23" t="s">
        <v>32</v>
      </c>
      <c r="B10" s="43">
        <v>172</v>
      </c>
      <c r="C10" s="32">
        <v>33</v>
      </c>
      <c r="D10" s="27">
        <f t="shared" si="0"/>
        <v>83</v>
      </c>
      <c r="E10" s="1"/>
      <c r="F10" s="2" t="s">
        <v>8</v>
      </c>
      <c r="G10" s="2">
        <f>C17/4*3</f>
        <v>97.5</v>
      </c>
      <c r="H10" s="1"/>
      <c r="I10" s="1"/>
      <c r="J10" s="1"/>
      <c r="K10" s="1"/>
      <c r="L10" s="29">
        <f>173.5+3*(G10-D10)/C11</f>
        <v>175.78947368421052</v>
      </c>
      <c r="M10" s="37"/>
      <c r="N10" s="4"/>
      <c r="O10" s="4"/>
    </row>
    <row r="11" spans="1:15" x14ac:dyDescent="0.15">
      <c r="A11" s="23" t="s">
        <v>33</v>
      </c>
      <c r="B11" s="43">
        <v>175</v>
      </c>
      <c r="C11" s="32">
        <v>19</v>
      </c>
      <c r="D11" s="27">
        <f t="shared" si="0"/>
        <v>102</v>
      </c>
      <c r="E11" s="1"/>
      <c r="F11" s="2"/>
      <c r="G11" s="2"/>
      <c r="H11" s="1"/>
      <c r="I11" s="1"/>
      <c r="J11" s="1"/>
      <c r="K11" s="1"/>
      <c r="L11" s="1"/>
      <c r="M11" s="37"/>
      <c r="N11" s="4"/>
      <c r="O11" s="4"/>
    </row>
    <row r="12" spans="1:15" x14ac:dyDescent="0.15">
      <c r="A12" s="23" t="s">
        <v>34</v>
      </c>
      <c r="B12" s="43">
        <v>178</v>
      </c>
      <c r="C12" s="32">
        <v>14</v>
      </c>
      <c r="D12" s="27">
        <f t="shared" si="0"/>
        <v>116</v>
      </c>
      <c r="E12" s="1"/>
      <c r="F12" s="2"/>
      <c r="G12" s="2"/>
      <c r="H12" s="1"/>
      <c r="I12" s="1"/>
      <c r="J12" s="1"/>
      <c r="K12" s="1"/>
      <c r="L12" s="1"/>
      <c r="M12" s="37"/>
      <c r="N12" s="4"/>
      <c r="O12" s="4"/>
    </row>
    <row r="13" spans="1:15" x14ac:dyDescent="0.15">
      <c r="A13" s="23" t="s">
        <v>35</v>
      </c>
      <c r="B13" s="43">
        <v>181</v>
      </c>
      <c r="C13" s="32">
        <v>9</v>
      </c>
      <c r="D13" s="27">
        <f t="shared" si="0"/>
        <v>125</v>
      </c>
      <c r="E13" s="1"/>
      <c r="F13" s="2" t="s">
        <v>10</v>
      </c>
      <c r="G13" s="2"/>
      <c r="H13" s="1"/>
      <c r="I13" s="1"/>
      <c r="J13" s="1"/>
      <c r="K13" s="1"/>
      <c r="L13" s="29">
        <f>176-169</f>
        <v>7</v>
      </c>
      <c r="M13" s="37"/>
      <c r="N13" s="4"/>
      <c r="O13" s="4"/>
    </row>
    <row r="14" spans="1:15" x14ac:dyDescent="0.15">
      <c r="A14" s="23" t="s">
        <v>36</v>
      </c>
      <c r="B14" s="43">
        <v>184</v>
      </c>
      <c r="C14" s="32">
        <v>4</v>
      </c>
      <c r="D14" s="27">
        <f t="shared" si="0"/>
        <v>129</v>
      </c>
      <c r="E14" s="1"/>
      <c r="F14" s="2"/>
      <c r="G14" s="2"/>
      <c r="H14" s="1"/>
      <c r="I14" s="1"/>
      <c r="J14" s="1"/>
      <c r="K14" s="1"/>
      <c r="L14" s="1"/>
      <c r="M14" s="37"/>
      <c r="N14" s="4"/>
      <c r="O14" s="4"/>
    </row>
    <row r="15" spans="1:15" x14ac:dyDescent="0.15">
      <c r="A15" s="23" t="s">
        <v>37</v>
      </c>
      <c r="B15" s="43">
        <v>187</v>
      </c>
      <c r="C15" s="32">
        <v>1</v>
      </c>
      <c r="D15" s="27">
        <f t="shared" si="0"/>
        <v>130</v>
      </c>
      <c r="E15" s="1"/>
      <c r="F15" s="2"/>
      <c r="G15" s="2"/>
      <c r="H15" s="1"/>
      <c r="I15" s="1"/>
      <c r="J15" s="1"/>
      <c r="K15" s="1"/>
      <c r="L15" s="1"/>
      <c r="M15" s="37"/>
      <c r="N15" s="4"/>
      <c r="O15" s="4"/>
    </row>
    <row r="16" spans="1:15" x14ac:dyDescent="0.15">
      <c r="A16" s="3"/>
      <c r="B16" s="43"/>
      <c r="C16" s="28"/>
      <c r="D16" s="28"/>
      <c r="E16" s="1"/>
      <c r="F16" s="2" t="s">
        <v>13</v>
      </c>
      <c r="G16" s="2"/>
      <c r="H16" s="1"/>
      <c r="I16" s="29">
        <f>C40</f>
        <v>171.97692307692307</v>
      </c>
      <c r="J16" s="1"/>
      <c r="K16" s="1"/>
      <c r="L16" s="1"/>
      <c r="M16" s="37"/>
      <c r="N16" s="4"/>
      <c r="O16" s="4"/>
    </row>
    <row r="17" spans="1:15" x14ac:dyDescent="0.15">
      <c r="A17" s="10" t="s">
        <v>4</v>
      </c>
      <c r="B17" s="7"/>
      <c r="C17" s="11">
        <f>SUM(C4:C16)</f>
        <v>130</v>
      </c>
      <c r="D17" s="6"/>
      <c r="E17" s="1"/>
      <c r="F17" s="2"/>
      <c r="G17" s="2"/>
      <c r="H17" s="1"/>
      <c r="I17" s="1"/>
      <c r="J17" s="1"/>
      <c r="K17" s="1"/>
      <c r="L17" s="1"/>
      <c r="M17" s="37"/>
      <c r="N17" s="4"/>
      <c r="O17" s="4"/>
    </row>
    <row r="18" spans="1:15" x14ac:dyDescent="0.15">
      <c r="A18" s="1"/>
      <c r="B18" s="1"/>
      <c r="C18" s="1"/>
      <c r="D18" s="1"/>
      <c r="E18" s="1"/>
      <c r="F18" s="2" t="s">
        <v>16</v>
      </c>
      <c r="G18" s="2"/>
      <c r="H18" s="1"/>
      <c r="I18" s="30">
        <f>D40</f>
        <v>34.268698224852074</v>
      </c>
      <c r="J18" s="1"/>
      <c r="K18" s="1"/>
      <c r="L18" s="1"/>
      <c r="M18" s="37"/>
      <c r="N18" s="4"/>
      <c r="O18" s="4"/>
    </row>
    <row r="19" spans="1:15" x14ac:dyDescent="0.15">
      <c r="A19" s="1"/>
      <c r="B19" s="1"/>
      <c r="C19" s="1"/>
      <c r="D19" s="1"/>
      <c r="E19" s="1"/>
      <c r="F19" s="2"/>
      <c r="G19" s="2"/>
      <c r="H19" s="1"/>
      <c r="I19" s="1"/>
      <c r="J19" s="1"/>
      <c r="K19" s="1"/>
      <c r="L19" s="1"/>
      <c r="M19" s="37"/>
      <c r="N19" s="4"/>
      <c r="O19" s="4"/>
    </row>
    <row r="20" spans="1:15" x14ac:dyDescent="0.15">
      <c r="A20" s="1"/>
      <c r="B20" s="1"/>
      <c r="C20" s="1"/>
      <c r="D20" s="1"/>
      <c r="E20" s="1"/>
      <c r="F20" s="3" t="s">
        <v>17</v>
      </c>
      <c r="G20" s="3"/>
      <c r="H20" s="35"/>
      <c r="I20" s="36">
        <f>D42</f>
        <v>5.8539472345462826</v>
      </c>
      <c r="J20" s="35"/>
      <c r="K20" s="35"/>
      <c r="L20" s="35"/>
      <c r="M20" s="37"/>
      <c r="N20" s="4"/>
      <c r="O20" s="4"/>
    </row>
    <row r="21" spans="1:15" x14ac:dyDescent="0.15">
      <c r="A21" s="1"/>
      <c r="B21" s="1"/>
      <c r="C21" s="1"/>
      <c r="D21" s="1"/>
      <c r="E21" s="1"/>
      <c r="F21" s="1"/>
      <c r="G21" s="1"/>
      <c r="H21" s="1"/>
      <c r="I21" s="30"/>
      <c r="J21" s="1"/>
      <c r="K21" s="1"/>
      <c r="L21" s="1"/>
      <c r="M21" s="1"/>
    </row>
    <row r="22" spans="1:15" x14ac:dyDescent="0.15">
      <c r="A22" s="1"/>
      <c r="B22" s="1"/>
      <c r="C22" s="1"/>
      <c r="D22" s="1"/>
      <c r="E22" s="1"/>
      <c r="F22" s="1"/>
      <c r="G22" s="1"/>
      <c r="H22" s="1"/>
      <c r="I22" s="30"/>
      <c r="J22" s="1"/>
      <c r="K22" s="1"/>
      <c r="L22" s="1"/>
      <c r="M22" s="1"/>
    </row>
    <row r="23" spans="1:15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5" ht="27" x14ac:dyDescent="0.15">
      <c r="A24" s="9" t="s">
        <v>5</v>
      </c>
      <c r="B24" s="15" t="s">
        <v>2</v>
      </c>
      <c r="C24" s="20" t="s">
        <v>14</v>
      </c>
      <c r="D24" s="26" t="s">
        <v>15</v>
      </c>
      <c r="E24" s="1"/>
      <c r="G24" s="46" t="s">
        <v>21</v>
      </c>
      <c r="H24" s="48" t="s">
        <v>0</v>
      </c>
      <c r="I24" s="49" t="s">
        <v>22</v>
      </c>
      <c r="J24" s="61" t="s">
        <v>23</v>
      </c>
      <c r="K24" s="62"/>
      <c r="L24" s="48" t="s">
        <v>25</v>
      </c>
      <c r="M24" s="47" t="s">
        <v>26</v>
      </c>
      <c r="N24" s="47" t="s">
        <v>24</v>
      </c>
    </row>
    <row r="25" spans="1:15" x14ac:dyDescent="0.15">
      <c r="A25" s="2"/>
      <c r="B25" s="16"/>
      <c r="C25" s="2"/>
      <c r="D25" s="17"/>
      <c r="E25" s="1"/>
      <c r="G25" s="38"/>
      <c r="H25" s="38"/>
      <c r="I25" s="39"/>
      <c r="J25" s="38"/>
      <c r="K25" s="39"/>
      <c r="L25" s="38"/>
      <c r="M25" s="39"/>
      <c r="N25" s="39"/>
    </row>
    <row r="26" spans="1:15" x14ac:dyDescent="0.15">
      <c r="A26" s="43">
        <v>157</v>
      </c>
      <c r="B26" s="32">
        <v>1</v>
      </c>
      <c r="C26" s="2">
        <f>A26*B26</f>
        <v>157</v>
      </c>
      <c r="D26" s="17">
        <f>(A26-C$40)^2*B26</f>
        <v>224.30822485207085</v>
      </c>
      <c r="E26" s="1"/>
      <c r="G26" s="40" t="s">
        <v>18</v>
      </c>
      <c r="H26" s="38">
        <f>SUM(C9:C11)</f>
        <v>78</v>
      </c>
      <c r="I26" s="50">
        <f>H26/C17</f>
        <v>0.6</v>
      </c>
      <c r="J26" s="37">
        <v>169.5</v>
      </c>
      <c r="K26" s="43">
        <v>178.5</v>
      </c>
      <c r="L26" s="54">
        <f>_xlfn.NORM.DIST(J26,$I$16,$I$20,TRUE)</f>
        <v>0.33610379799106654</v>
      </c>
      <c r="M26" s="55">
        <f>_xlfn.NORM.DIST(K26,$I$16,$I$20,TRUE)</f>
        <v>0.86742560802313018</v>
      </c>
      <c r="N26" s="56">
        <f>M26-L26</f>
        <v>0.53132181003206358</v>
      </c>
    </row>
    <row r="27" spans="1:15" x14ac:dyDescent="0.15">
      <c r="A27" s="43">
        <v>160</v>
      </c>
      <c r="B27" s="32">
        <v>6</v>
      </c>
      <c r="C27" s="2">
        <f t="shared" ref="C27:C36" si="1">A27*B27</f>
        <v>960</v>
      </c>
      <c r="D27" s="17">
        <f>(A27-C$40)^2*B27</f>
        <v>860.68011834319452</v>
      </c>
      <c r="E27" s="1"/>
      <c r="G27" s="40" t="s">
        <v>19</v>
      </c>
      <c r="H27" s="51"/>
      <c r="I27" s="50"/>
      <c r="J27" s="37"/>
      <c r="K27" s="43"/>
      <c r="L27" s="37"/>
      <c r="M27" s="43"/>
      <c r="N27" s="43"/>
    </row>
    <row r="28" spans="1:15" x14ac:dyDescent="0.15">
      <c r="A28" s="43">
        <v>163</v>
      </c>
      <c r="B28" s="32">
        <v>7</v>
      </c>
      <c r="C28" s="2">
        <f t="shared" si="1"/>
        <v>1141</v>
      </c>
      <c r="D28" s="17">
        <f t="shared" ref="D28:D36" si="2">(A28-C$40)^2*B28</f>
        <v>564.09603550295787</v>
      </c>
      <c r="E28" s="1"/>
      <c r="G28" s="52"/>
      <c r="H28" s="52"/>
      <c r="I28" s="53"/>
      <c r="J28" s="52"/>
      <c r="K28" s="53"/>
      <c r="L28" s="52"/>
      <c r="M28" s="53"/>
      <c r="N28" s="53"/>
    </row>
    <row r="29" spans="1:15" x14ac:dyDescent="0.15">
      <c r="A29" s="43">
        <v>166</v>
      </c>
      <c r="B29" s="32">
        <v>10</v>
      </c>
      <c r="C29" s="2">
        <f t="shared" si="1"/>
        <v>1660</v>
      </c>
      <c r="D29" s="17">
        <f t="shared" si="2"/>
        <v>357.2360946745556</v>
      </c>
      <c r="E29" s="1"/>
      <c r="G29" s="40" t="s">
        <v>20</v>
      </c>
      <c r="H29" s="37">
        <f>SUM(C10:C13)</f>
        <v>75</v>
      </c>
      <c r="I29" s="50">
        <f>H29/C17</f>
        <v>0.57692307692307687</v>
      </c>
      <c r="J29" s="37">
        <v>172.5</v>
      </c>
      <c r="K29" s="43">
        <v>184.5</v>
      </c>
      <c r="L29" s="54">
        <f>_xlfn.NORM.DIST(J29,$I$16,$I$20,TRUE)</f>
        <v>0.53559993555200514</v>
      </c>
      <c r="M29" s="55">
        <f>_xlfn.NORM.DIST(K29,$I$16,$I$20,TRUE)</f>
        <v>0.983792426990441</v>
      </c>
      <c r="N29" s="56">
        <f>M29-L29</f>
        <v>0.44819249143843587</v>
      </c>
    </row>
    <row r="30" spans="1:15" x14ac:dyDescent="0.15">
      <c r="A30" s="43">
        <v>169</v>
      </c>
      <c r="B30" s="32">
        <v>26</v>
      </c>
      <c r="C30" s="2">
        <f t="shared" si="1"/>
        <v>4394</v>
      </c>
      <c r="D30" s="17">
        <f t="shared" si="2"/>
        <v>230.41384615384533</v>
      </c>
      <c r="E30" s="1"/>
      <c r="G30" s="44"/>
      <c r="H30" s="44"/>
      <c r="I30" s="45"/>
      <c r="J30" s="44"/>
      <c r="K30" s="45"/>
      <c r="L30" s="44"/>
      <c r="M30" s="45"/>
      <c r="N30" s="45"/>
    </row>
    <row r="31" spans="1:15" x14ac:dyDescent="0.15">
      <c r="A31" s="43">
        <v>172</v>
      </c>
      <c r="B31" s="32">
        <v>33</v>
      </c>
      <c r="C31" s="2">
        <f t="shared" si="1"/>
        <v>5676</v>
      </c>
      <c r="D31" s="17">
        <f t="shared" si="2"/>
        <v>1.7573964497049413E-2</v>
      </c>
      <c r="E31" s="1"/>
      <c r="G31" s="1"/>
      <c r="I31" s="1"/>
      <c r="J31" s="1"/>
      <c r="K31" s="1"/>
      <c r="L31" s="1"/>
      <c r="M31" s="1"/>
    </row>
    <row r="32" spans="1:15" x14ac:dyDescent="0.15">
      <c r="A32" s="43">
        <v>175</v>
      </c>
      <c r="B32" s="32">
        <v>19</v>
      </c>
      <c r="C32" s="2">
        <f>A32*B32</f>
        <v>3325</v>
      </c>
      <c r="D32" s="17">
        <f t="shared" si="2"/>
        <v>173.6408875739651</v>
      </c>
      <c r="E32" s="1"/>
      <c r="G32" s="1"/>
      <c r="I32" s="1"/>
      <c r="J32" s="1"/>
      <c r="K32" s="1"/>
      <c r="L32" s="1"/>
      <c r="M32" s="1"/>
    </row>
    <row r="33" spans="1:15" x14ac:dyDescent="0.15">
      <c r="A33" s="43">
        <v>178</v>
      </c>
      <c r="B33" s="32">
        <v>14</v>
      </c>
      <c r="C33" s="2">
        <f t="shared" si="1"/>
        <v>2492</v>
      </c>
      <c r="D33" s="17">
        <f t="shared" si="2"/>
        <v>507.88437869822576</v>
      </c>
      <c r="E33" s="1"/>
      <c r="F33" s="4"/>
      <c r="G33" s="57"/>
      <c r="H33" s="14"/>
      <c r="I33" s="41"/>
      <c r="J33" s="14"/>
      <c r="K33" s="14"/>
      <c r="L33" s="42"/>
      <c r="M33" s="42"/>
      <c r="N33" s="58"/>
      <c r="O33" s="4"/>
    </row>
    <row r="34" spans="1:15" x14ac:dyDescent="0.15">
      <c r="A34" s="43">
        <v>181</v>
      </c>
      <c r="B34" s="32">
        <v>9</v>
      </c>
      <c r="C34" s="2">
        <f t="shared" si="1"/>
        <v>1629</v>
      </c>
      <c r="D34" s="17">
        <f t="shared" si="2"/>
        <v>732.74325443787075</v>
      </c>
      <c r="E34" s="1"/>
      <c r="G34" s="60"/>
      <c r="H34" s="60"/>
      <c r="I34" s="1"/>
      <c r="J34" s="1"/>
      <c r="K34" s="1"/>
      <c r="L34" s="1"/>
      <c r="M34" s="1"/>
    </row>
    <row r="35" spans="1:15" x14ac:dyDescent="0.15">
      <c r="A35" s="43">
        <v>184</v>
      </c>
      <c r="B35" s="32">
        <v>4</v>
      </c>
      <c r="C35" s="2">
        <f t="shared" si="1"/>
        <v>736</v>
      </c>
      <c r="D35" s="17">
        <f t="shared" si="2"/>
        <v>578.21751479289992</v>
      </c>
      <c r="E35" s="1"/>
      <c r="G35" s="60"/>
      <c r="H35" s="60"/>
      <c r="I35" s="1"/>
      <c r="J35" s="1"/>
      <c r="K35" s="1"/>
      <c r="L35" s="1"/>
      <c r="M35" s="1"/>
    </row>
    <row r="36" spans="1:15" x14ac:dyDescent="0.15">
      <c r="A36" s="43">
        <v>187</v>
      </c>
      <c r="B36" s="32">
        <v>1</v>
      </c>
      <c r="C36" s="2">
        <f t="shared" si="1"/>
        <v>187</v>
      </c>
      <c r="D36" s="17">
        <f t="shared" si="2"/>
        <v>225.69284023668655</v>
      </c>
      <c r="E36" s="1"/>
      <c r="G36" s="60"/>
      <c r="H36" s="60"/>
      <c r="I36" s="1"/>
      <c r="J36" s="1"/>
      <c r="K36" s="1"/>
      <c r="L36" s="1"/>
      <c r="M36" s="1"/>
    </row>
    <row r="37" spans="1:15" x14ac:dyDescent="0.15">
      <c r="A37" s="3"/>
      <c r="B37" s="28"/>
      <c r="C37" s="3"/>
      <c r="D37" s="18"/>
      <c r="E37" s="1"/>
      <c r="G37" s="60"/>
      <c r="H37" s="60"/>
      <c r="I37" s="1"/>
      <c r="J37" s="1"/>
      <c r="K37" s="1"/>
      <c r="L37" s="1"/>
      <c r="M37" s="1"/>
    </row>
    <row r="38" spans="1:15" x14ac:dyDescent="0.15">
      <c r="A38" s="13" t="s">
        <v>12</v>
      </c>
      <c r="B38" s="19">
        <f>SUM(B25:B37)</f>
        <v>130</v>
      </c>
      <c r="C38" s="20">
        <f>SUM(C25:C37)</f>
        <v>22357</v>
      </c>
      <c r="D38" s="21">
        <f>SUM(D25:D37)</f>
        <v>4454.9307692307693</v>
      </c>
      <c r="E38" s="1"/>
      <c r="G38" s="60"/>
      <c r="H38" s="60"/>
      <c r="I38" s="1"/>
      <c r="J38" s="1"/>
      <c r="K38" s="1"/>
      <c r="L38" s="1"/>
      <c r="M38" s="1"/>
    </row>
    <row r="39" spans="1:15" x14ac:dyDescent="0.15">
      <c r="A39" s="22"/>
      <c r="B39" s="1"/>
      <c r="C39" s="23" t="s">
        <v>13</v>
      </c>
      <c r="D39" s="23" t="s">
        <v>16</v>
      </c>
      <c r="E39" s="1"/>
      <c r="G39" s="60"/>
      <c r="H39" s="60"/>
      <c r="I39" s="1"/>
      <c r="J39" s="1"/>
      <c r="K39" s="1"/>
      <c r="L39" s="1"/>
      <c r="M39" s="1"/>
    </row>
    <row r="40" spans="1:15" x14ac:dyDescent="0.15">
      <c r="A40" s="1"/>
      <c r="B40" s="1"/>
      <c r="C40" s="10">
        <f>C38/B38</f>
        <v>171.97692307692307</v>
      </c>
      <c r="D40" s="24">
        <f>D38/B38</f>
        <v>34.268698224852074</v>
      </c>
      <c r="E40" s="1"/>
      <c r="G40" s="60"/>
      <c r="H40" s="60"/>
      <c r="I40" s="1"/>
      <c r="J40" s="1"/>
      <c r="K40" s="1"/>
      <c r="L40" s="1"/>
      <c r="M40" s="1"/>
    </row>
    <row r="41" spans="1:15" x14ac:dyDescent="0.15">
      <c r="A41" s="1"/>
      <c r="B41" s="1"/>
      <c r="C41" s="12"/>
      <c r="D41" s="25" t="s">
        <v>17</v>
      </c>
      <c r="E41" s="1"/>
      <c r="G41" s="60"/>
      <c r="H41" s="60"/>
      <c r="I41" s="1"/>
      <c r="J41" s="1"/>
      <c r="K41" s="1"/>
      <c r="L41" s="1"/>
      <c r="M41" s="1"/>
    </row>
    <row r="42" spans="1:15" x14ac:dyDescent="0.15">
      <c r="A42" s="1"/>
      <c r="B42" s="1"/>
      <c r="C42" s="1"/>
      <c r="D42" s="18">
        <f>SQRT(D40)</f>
        <v>5.8539472345462826</v>
      </c>
      <c r="E42" s="1"/>
      <c r="G42" s="60"/>
      <c r="H42" s="60"/>
      <c r="I42" s="1"/>
      <c r="J42" s="1"/>
      <c r="K42" s="1"/>
      <c r="L42" s="1"/>
      <c r="M42" s="1"/>
    </row>
    <row r="43" spans="1:15" x14ac:dyDescent="0.15">
      <c r="A43" s="1"/>
      <c r="B43" s="1"/>
      <c r="C43" s="1"/>
      <c r="D43" s="1"/>
      <c r="E43" s="1"/>
      <c r="F43" s="1"/>
      <c r="G43" s="60"/>
      <c r="H43" s="60"/>
      <c r="I43" s="1"/>
      <c r="J43" s="1"/>
      <c r="K43" s="1"/>
      <c r="L43" s="1"/>
      <c r="M43" s="1"/>
    </row>
    <row r="44" spans="1:15" x14ac:dyDescent="0.15">
      <c r="A44" s="1"/>
      <c r="B44" s="1"/>
      <c r="C44" s="1"/>
      <c r="D44" s="1"/>
      <c r="E44" s="1"/>
      <c r="F44" s="1"/>
      <c r="G44" s="60"/>
      <c r="H44" s="60"/>
      <c r="I44" s="1"/>
      <c r="J44" s="1"/>
      <c r="K44" s="1"/>
      <c r="L44" s="1"/>
      <c r="M44" s="1"/>
    </row>
    <row r="45" spans="1:15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5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5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5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</sheetData>
  <mergeCells count="1">
    <mergeCell ref="J24:K24"/>
  </mergeCells>
  <phoneticPr fontId="1"/>
  <pageMargins left="0.75" right="0.75" top="1" bottom="1" header="0.51200000000000001" footer="0.51200000000000001"/>
  <pageSetup paperSize="13" orientation="portrait" horizontalDpi="4294967293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8217" r:id="rId4">
          <objectPr defaultSize="0" r:id="rId5">
            <anchor moveWithCells="1">
              <from>
                <xdr:col>7</xdr:col>
                <xdr:colOff>533400</xdr:colOff>
                <xdr:row>2</xdr:row>
                <xdr:rowOff>304800</xdr:rowOff>
              </from>
              <to>
                <xdr:col>9</xdr:col>
                <xdr:colOff>676275</xdr:colOff>
                <xdr:row>4</xdr:row>
                <xdr:rowOff>142875</xdr:rowOff>
              </to>
            </anchor>
          </objectPr>
        </oleObject>
      </mc:Choice>
      <mc:Fallback>
        <oleObject progId="Equation.DSMT4" shapeId="8217" r:id="rId4"/>
      </mc:Fallback>
    </mc:AlternateContent>
    <mc:AlternateContent xmlns:mc="http://schemas.openxmlformats.org/markup-compatibility/2006">
      <mc:Choice Requires="x14">
        <oleObject progId="Equation.DSMT4" shapeId="8219" r:id="rId6">
          <objectPr defaultSize="0" r:id="rId7">
            <anchor moveWithCells="1">
              <from>
                <xdr:col>7</xdr:col>
                <xdr:colOff>552450</xdr:colOff>
                <xdr:row>5</xdr:row>
                <xdr:rowOff>133350</xdr:rowOff>
              </from>
              <to>
                <xdr:col>10</xdr:col>
                <xdr:colOff>114300</xdr:colOff>
                <xdr:row>7</xdr:row>
                <xdr:rowOff>142875</xdr:rowOff>
              </to>
            </anchor>
          </objectPr>
        </oleObject>
      </mc:Choice>
      <mc:Fallback>
        <oleObject progId="Equation.DSMT4" shapeId="8219" r:id="rId6"/>
      </mc:Fallback>
    </mc:AlternateContent>
    <mc:AlternateContent xmlns:mc="http://schemas.openxmlformats.org/markup-compatibility/2006">
      <mc:Choice Requires="x14">
        <oleObject progId="Equation.DSMT4" shapeId="8221" r:id="rId8">
          <objectPr defaultSize="0" r:id="rId9">
            <anchor moveWithCells="1">
              <from>
                <xdr:col>7</xdr:col>
                <xdr:colOff>552450</xdr:colOff>
                <xdr:row>8</xdr:row>
                <xdr:rowOff>85725</xdr:rowOff>
              </from>
              <to>
                <xdr:col>10</xdr:col>
                <xdr:colOff>104775</xdr:colOff>
                <xdr:row>10</xdr:row>
                <xdr:rowOff>95250</xdr:rowOff>
              </to>
            </anchor>
          </objectPr>
        </oleObject>
      </mc:Choice>
      <mc:Fallback>
        <oleObject progId="Equation.DSMT4" shapeId="8221" r:id="rId8"/>
      </mc:Fallback>
    </mc:AlternateContent>
    <mc:AlternateContent xmlns:mc="http://schemas.openxmlformats.org/markup-compatibility/2006">
      <mc:Choice Requires="x14">
        <oleObject progId="Equation.DSMT4" shapeId="8222" r:id="rId10">
          <objectPr defaultSize="0" r:id="rId11">
            <anchor moveWithCells="1">
              <from>
                <xdr:col>8</xdr:col>
                <xdr:colOff>114300</xdr:colOff>
                <xdr:row>11</xdr:row>
                <xdr:rowOff>161925</xdr:rowOff>
              </from>
              <to>
                <xdr:col>9</xdr:col>
                <xdr:colOff>504825</xdr:colOff>
                <xdr:row>12</xdr:row>
                <xdr:rowOff>142875</xdr:rowOff>
              </to>
            </anchor>
          </objectPr>
        </oleObject>
      </mc:Choice>
      <mc:Fallback>
        <oleObject progId="Equation.DSMT4" shapeId="8222" r:id="rId1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</vt:lpstr>
      <vt:lpstr>計算!Print_Area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Ichigaya Jyoho Center</dc:creator>
  <cp:lastModifiedBy>USER</cp:lastModifiedBy>
  <cp:lastPrinted>2015-05-06T02:44:04Z</cp:lastPrinted>
  <dcterms:created xsi:type="dcterms:W3CDTF">2012-04-10T02:27:54Z</dcterms:created>
  <dcterms:modified xsi:type="dcterms:W3CDTF">2015-05-28T22:44:05Z</dcterms:modified>
</cp:coreProperties>
</file>