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20" windowWidth="19395" windowHeight="7830" activeTab="3"/>
  </bookViews>
  <sheets>
    <sheet name="データ" sheetId="1" r:id="rId1"/>
    <sheet name="1.総リターン" sheetId="2" r:id="rId2"/>
    <sheet name="2.ＩＲＲ" sheetId="4" r:id="rId3"/>
    <sheet name="×期待リターン" sheetId="3" r:id="rId4"/>
  </sheets>
  <calcPr calcId="145621"/>
</workbook>
</file>

<file path=xl/calcChain.xml><?xml version="1.0" encoding="utf-8"?>
<calcChain xmlns="http://schemas.openxmlformats.org/spreadsheetml/2006/main">
  <c r="D25" i="3" l="1"/>
  <c r="D21" i="3"/>
  <c r="C16" i="3" l="1"/>
  <c r="D12" i="3"/>
  <c r="F20" i="4" l="1"/>
  <c r="F19" i="4"/>
  <c r="C19" i="4" l="1"/>
  <c r="C18" i="4"/>
  <c r="F10" i="2"/>
  <c r="D10" i="2"/>
  <c r="B10" i="2"/>
  <c r="G7" i="2"/>
  <c r="G8" i="2"/>
  <c r="G9" i="2"/>
  <c r="E7" i="2"/>
  <c r="E8" i="2"/>
  <c r="E9" i="2"/>
  <c r="G6" i="2"/>
  <c r="C9" i="2"/>
  <c r="C8" i="2"/>
  <c r="C7" i="2"/>
  <c r="C6" i="2"/>
</calcChain>
</file>

<file path=xl/sharedStrings.xml><?xml version="1.0" encoding="utf-8"?>
<sst xmlns="http://schemas.openxmlformats.org/spreadsheetml/2006/main" count="56" uniqueCount="40">
  <si>
    <t>EPS</t>
  </si>
  <si>
    <t>変化率</t>
    <rPh sb="0" eb="3">
      <t>ヘンカリツ</t>
    </rPh>
    <phoneticPr fontId="1"/>
  </si>
  <si>
    <t>PER</t>
  </si>
  <si>
    <t>期末株価</t>
    <rPh sb="0" eb="2">
      <t>キマツ</t>
    </rPh>
    <rPh sb="2" eb="4">
      <t>カブカ</t>
    </rPh>
    <phoneticPr fontId="1"/>
  </si>
  <si>
    <t>（円）</t>
    <rPh sb="1" eb="2">
      <t>エン</t>
    </rPh>
    <phoneticPr fontId="1"/>
  </si>
  <si>
    <t>（％）</t>
  </si>
  <si>
    <t>（倍）</t>
    <rPh sb="1" eb="2">
      <t>バイ</t>
    </rPh>
    <phoneticPr fontId="1"/>
  </si>
  <si>
    <t>2014.3÷2010.3</t>
  </si>
  <si>
    <t>倍</t>
    <rPh sb="0" eb="1">
      <t>バイ</t>
    </rPh>
    <phoneticPr fontId="1"/>
  </si>
  <si>
    <t>-</t>
    <phoneticPr fontId="1"/>
  </si>
  <si>
    <t>期末（3月31日）株価</t>
    <rPh sb="0" eb="2">
      <t>キマツ</t>
    </rPh>
    <rPh sb="4" eb="5">
      <t>ガツ</t>
    </rPh>
    <rPh sb="7" eb="8">
      <t>ニチ</t>
    </rPh>
    <rPh sb="9" eb="11">
      <t>カブカ</t>
    </rPh>
    <phoneticPr fontId="1"/>
  </si>
  <si>
    <t>株式投資の期待リターン</t>
    <rPh sb="0" eb="2">
      <t>カブシキ</t>
    </rPh>
    <rPh sb="2" eb="4">
      <t>トウシ</t>
    </rPh>
    <rPh sb="5" eb="7">
      <t>キタイ</t>
    </rPh>
    <phoneticPr fontId="1"/>
  </si>
  <si>
    <t>その時点における長期金利（10年もの国債の利子率）は 年率1.5％である。</t>
    <rPh sb="2" eb="4">
      <t>ジテン</t>
    </rPh>
    <rPh sb="8" eb="10">
      <t>チョウキ</t>
    </rPh>
    <rPh sb="10" eb="12">
      <t>キンリ</t>
    </rPh>
    <rPh sb="15" eb="16">
      <t>ネン</t>
    </rPh>
    <rPh sb="18" eb="20">
      <t>コクサイ</t>
    </rPh>
    <rPh sb="21" eb="23">
      <t>リシ</t>
    </rPh>
    <rPh sb="23" eb="24">
      <t>リツ</t>
    </rPh>
    <rPh sb="27" eb="29">
      <t>ネンリツ</t>
    </rPh>
    <phoneticPr fontId="1"/>
  </si>
  <si>
    <t>適正なリスクプレミアムを10％とすると、株式投資の期待リターン（割引率）は11.5％ということになる。</t>
    <rPh sb="0" eb="2">
      <t>テキセイ</t>
    </rPh>
    <rPh sb="20" eb="22">
      <t>カブシキ</t>
    </rPh>
    <rPh sb="22" eb="24">
      <t>トウシ</t>
    </rPh>
    <rPh sb="25" eb="27">
      <t>キタイ</t>
    </rPh>
    <rPh sb="32" eb="34">
      <t>ワリビキ</t>
    </rPh>
    <rPh sb="34" eb="35">
      <t>リツ</t>
    </rPh>
    <phoneticPr fontId="1"/>
  </si>
  <si>
    <t>トレンドとしての配当成長率を10％とすると、適正株価はいくらになるか。</t>
    <rPh sb="8" eb="10">
      <t>ハイトウ</t>
    </rPh>
    <rPh sb="10" eb="13">
      <t>セイチョウリツ</t>
    </rPh>
    <rPh sb="22" eb="24">
      <t>テキセイ</t>
    </rPh>
    <rPh sb="24" eb="26">
      <t>カブカ</t>
    </rPh>
    <phoneticPr fontId="1"/>
  </si>
  <si>
    <t>円</t>
    <rPh sb="0" eb="1">
      <t>エン</t>
    </rPh>
    <phoneticPr fontId="1"/>
  </si>
  <si>
    <t>2013年度期末（2014年3月）における長期金利は0.5％である。</t>
    <rPh sb="4" eb="6">
      <t>ネンド</t>
    </rPh>
    <rPh sb="6" eb="8">
      <t>キマツ</t>
    </rPh>
    <rPh sb="13" eb="14">
      <t>ネン</t>
    </rPh>
    <rPh sb="15" eb="16">
      <t>ガツ</t>
    </rPh>
    <rPh sb="21" eb="23">
      <t>チョウキ</t>
    </rPh>
    <rPh sb="23" eb="25">
      <t>キンリ</t>
    </rPh>
    <phoneticPr fontId="1"/>
  </si>
  <si>
    <t>適正なリスクプレミアムを10％、配当成長率を10％とすると、適正株価はいくらか。</t>
    <rPh sb="0" eb="2">
      <t>テキセイ</t>
    </rPh>
    <rPh sb="16" eb="18">
      <t>ハイトウ</t>
    </rPh>
    <rPh sb="18" eb="21">
      <t>セイチョウリツ</t>
    </rPh>
    <rPh sb="30" eb="32">
      <t>テキセイ</t>
    </rPh>
    <rPh sb="32" eb="34">
      <t>カブカ</t>
    </rPh>
    <phoneticPr fontId="1"/>
  </si>
  <si>
    <t>(1）連結経営指標等</t>
    <phoneticPr fontId="1"/>
  </si>
  <si>
    <t>1年後</t>
    <rPh sb="1" eb="3">
      <t>ネンゴ</t>
    </rPh>
    <phoneticPr fontId="1"/>
  </si>
  <si>
    <t>2年後</t>
    <rPh sb="1" eb="3">
      <t>ネンゴ</t>
    </rPh>
    <phoneticPr fontId="1"/>
  </si>
  <si>
    <t>3年後</t>
    <rPh sb="1" eb="3">
      <t>ネンゴ</t>
    </rPh>
    <phoneticPr fontId="1"/>
  </si>
  <si>
    <t>4年後</t>
    <rPh sb="1" eb="3">
      <t>ネンゴ</t>
    </rPh>
    <phoneticPr fontId="1"/>
  </si>
  <si>
    <t>5年後</t>
    <rPh sb="1" eb="3">
      <t>ネンゴ</t>
    </rPh>
    <phoneticPr fontId="1"/>
  </si>
  <si>
    <t>2009年4月1日東芝の株を269円で購入した。</t>
    <rPh sb="4" eb="5">
      <t>ネン</t>
    </rPh>
    <rPh sb="6" eb="7">
      <t>ガツ</t>
    </rPh>
    <rPh sb="8" eb="9">
      <t>ニチ</t>
    </rPh>
    <rPh sb="9" eb="11">
      <t>トウシバ</t>
    </rPh>
    <rPh sb="12" eb="13">
      <t>カブ</t>
    </rPh>
    <rPh sb="17" eb="18">
      <t>エン</t>
    </rPh>
    <rPh sb="19" eb="21">
      <t>コウニュウ</t>
    </rPh>
    <phoneticPr fontId="1"/>
  </si>
  <si>
    <t>その後の配当額は下表のようである。</t>
    <rPh sb="2" eb="3">
      <t>ゴ</t>
    </rPh>
    <rPh sb="4" eb="6">
      <t>ハイトウ</t>
    </rPh>
    <rPh sb="6" eb="7">
      <t>ガク</t>
    </rPh>
    <rPh sb="8" eb="9">
      <t>シタ</t>
    </rPh>
    <rPh sb="9" eb="10">
      <t>ヒョウ</t>
    </rPh>
    <phoneticPr fontId="1"/>
  </si>
  <si>
    <t>５年経過後の2014年4月1日に 437円で売却した。</t>
    <rPh sb="1" eb="2">
      <t>ネン</t>
    </rPh>
    <rPh sb="2" eb="4">
      <t>ケイカ</t>
    </rPh>
    <rPh sb="4" eb="5">
      <t>ゴ</t>
    </rPh>
    <rPh sb="10" eb="11">
      <t>ネン</t>
    </rPh>
    <rPh sb="12" eb="13">
      <t>ガツ</t>
    </rPh>
    <rPh sb="14" eb="15">
      <t>ニチ</t>
    </rPh>
    <rPh sb="20" eb="21">
      <t>エン</t>
    </rPh>
    <rPh sb="22" eb="24">
      <t>バイキャク</t>
    </rPh>
    <phoneticPr fontId="1"/>
  </si>
  <si>
    <t>複利ベースの年平均リターンを求めなさい。</t>
    <rPh sb="0" eb="2">
      <t>フクリ</t>
    </rPh>
    <rPh sb="5" eb="8">
      <t>ネンヘイキン</t>
    </rPh>
    <rPh sb="13" eb="14">
      <t>モト</t>
    </rPh>
    <phoneticPr fontId="1"/>
  </si>
  <si>
    <t>IRR</t>
    <phoneticPr fontId="1"/>
  </si>
  <si>
    <t>東芝の2009年度における配当額は0円であった。</t>
    <rPh sb="0" eb="2">
      <t>トウシバ</t>
    </rPh>
    <rPh sb="7" eb="9">
      <t>ネンド</t>
    </rPh>
    <rPh sb="13" eb="15">
      <t>ハイトウ</t>
    </rPh>
    <rPh sb="15" eb="16">
      <t>ガク</t>
    </rPh>
    <rPh sb="18" eb="19">
      <t>エン</t>
    </rPh>
    <phoneticPr fontId="1"/>
  </si>
  <si>
    <t xml:space="preserve">0 ÷ (0.115-0.1) = </t>
    <phoneticPr fontId="1"/>
  </si>
  <si>
    <t>1.総リターン</t>
    <rPh sb="2" eb="3">
      <t>ソウ</t>
    </rPh>
    <phoneticPr fontId="1"/>
  </si>
  <si>
    <t>2.IRR</t>
    <phoneticPr fontId="1"/>
  </si>
  <si>
    <t>2009年4月1日における株価は269円であった。問1と同じ条件とすると、当時の適正な配当額はいくらか。</t>
    <rPh sb="4" eb="5">
      <t>ネン</t>
    </rPh>
    <rPh sb="6" eb="7">
      <t>ガツ</t>
    </rPh>
    <rPh sb="8" eb="9">
      <t>ニチ</t>
    </rPh>
    <rPh sb="13" eb="15">
      <t>カブカ</t>
    </rPh>
    <rPh sb="19" eb="20">
      <t>エン</t>
    </rPh>
    <rPh sb="25" eb="26">
      <t>トイ</t>
    </rPh>
    <rPh sb="28" eb="29">
      <t>オナ</t>
    </rPh>
    <rPh sb="30" eb="32">
      <t>ジョウケン</t>
    </rPh>
    <rPh sb="37" eb="39">
      <t>トウジ</t>
    </rPh>
    <rPh sb="40" eb="42">
      <t>テキセイ</t>
    </rPh>
    <rPh sb="43" eb="45">
      <t>ハイトウ</t>
    </rPh>
    <rPh sb="45" eb="46">
      <t>ガク</t>
    </rPh>
    <phoneticPr fontId="1"/>
  </si>
  <si>
    <t>267*0.015=</t>
    <phoneticPr fontId="1"/>
  </si>
  <si>
    <t>2009年度の適正配当額を問2の答であるとして、4年後の2013年度の配当額はいくらか。配当成長率を10％として計算しなさい。</t>
    <rPh sb="4" eb="6">
      <t>ネンド</t>
    </rPh>
    <rPh sb="7" eb="9">
      <t>テキセイ</t>
    </rPh>
    <rPh sb="9" eb="11">
      <t>ハイトウ</t>
    </rPh>
    <rPh sb="11" eb="12">
      <t>ガク</t>
    </rPh>
    <rPh sb="13" eb="14">
      <t>トイ</t>
    </rPh>
    <rPh sb="16" eb="17">
      <t>コタエ</t>
    </rPh>
    <rPh sb="25" eb="27">
      <t>ネンゴ</t>
    </rPh>
    <rPh sb="32" eb="33">
      <t>ネン</t>
    </rPh>
    <rPh sb="33" eb="34">
      <t>ド</t>
    </rPh>
    <rPh sb="35" eb="37">
      <t>ハイトウ</t>
    </rPh>
    <rPh sb="37" eb="38">
      <t>ガク</t>
    </rPh>
    <rPh sb="44" eb="46">
      <t>ハイトウ</t>
    </rPh>
    <rPh sb="46" eb="49">
      <t>セイチョウリツ</t>
    </rPh>
    <rPh sb="56" eb="58">
      <t>ケイサン</t>
    </rPh>
    <phoneticPr fontId="1"/>
  </si>
  <si>
    <t>4.0*1.1^4=</t>
    <phoneticPr fontId="1"/>
  </si>
  <si>
    <t>5.9 ÷ (0.105-0.1)=</t>
    <phoneticPr fontId="1"/>
  </si>
  <si>
    <t>2013年度の配当額は8円であり、2014年4月1日おける株価は437円であった。長期金利をいくらと想定すればよいか。</t>
    <rPh sb="4" eb="6">
      <t>ネンド</t>
    </rPh>
    <rPh sb="7" eb="10">
      <t>ハイトウガク</t>
    </rPh>
    <rPh sb="12" eb="13">
      <t>エン</t>
    </rPh>
    <rPh sb="21" eb="22">
      <t>ネン</t>
    </rPh>
    <rPh sb="23" eb="24">
      <t>ガツ</t>
    </rPh>
    <rPh sb="25" eb="26">
      <t>ニチ</t>
    </rPh>
    <rPh sb="29" eb="31">
      <t>カブカ</t>
    </rPh>
    <rPh sb="35" eb="36">
      <t>エン</t>
    </rPh>
    <rPh sb="41" eb="43">
      <t>チョウキ</t>
    </rPh>
    <rPh sb="43" eb="45">
      <t>キンリ</t>
    </rPh>
    <rPh sb="50" eb="52">
      <t>ソウテイ</t>
    </rPh>
    <phoneticPr fontId="1"/>
  </si>
  <si>
    <t>8 ÷ 437=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</si>
</sst>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"/>
    <numFmt numFmtId="177" formatCode="#,##0_ "/>
  </numFmts>
  <fonts count="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1"/>
      <color rgb="FF333333"/>
      <name val="Arial"/>
      <family val="2"/>
    </font>
    <font>
      <sz val="11"/>
      <color theme="1"/>
      <name val="MS Mincho"/>
      <family val="1"/>
    </font>
    <font>
      <sz val="11"/>
      <color rgb="FFFF0000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2" fillId="0" borderId="0" xfId="0" applyNumberFormat="1" applyFont="1" applyBorder="1">
      <alignment vertical="center"/>
    </xf>
    <xf numFmtId="0" fontId="2" fillId="0" borderId="0" xfId="0" quotePrefix="1" applyNumberFormat="1" applyFont="1" applyBorder="1">
      <alignment vertical="center"/>
    </xf>
    <xf numFmtId="176" fontId="2" fillId="0" borderId="0" xfId="0" applyNumberFormat="1" applyFont="1" applyBorder="1" applyAlignment="1">
      <alignment vertical="center"/>
    </xf>
    <xf numFmtId="0" fontId="2" fillId="0" borderId="3" xfId="0" applyNumberFormat="1" applyFont="1" applyBorder="1">
      <alignment vertical="center"/>
    </xf>
    <xf numFmtId="0" fontId="2" fillId="0" borderId="4" xfId="0" applyNumberFormat="1" applyFont="1" applyBorder="1" applyAlignment="1">
      <alignment vertical="center"/>
    </xf>
    <xf numFmtId="0" fontId="2" fillId="0" borderId="6" xfId="0" applyNumberFormat="1" applyFont="1" applyBorder="1">
      <alignment vertical="center"/>
    </xf>
    <xf numFmtId="0" fontId="2" fillId="0" borderId="8" xfId="0" applyNumberFormat="1" applyFont="1" applyBorder="1">
      <alignment vertical="center"/>
    </xf>
    <xf numFmtId="0" fontId="2" fillId="0" borderId="9" xfId="0" quotePrefix="1" applyNumberFormat="1" applyFont="1" applyBorder="1">
      <alignment vertical="center"/>
    </xf>
    <xf numFmtId="0" fontId="2" fillId="0" borderId="10" xfId="0" applyNumberFormat="1" applyFont="1" applyBorder="1">
      <alignment vertical="center"/>
    </xf>
    <xf numFmtId="0" fontId="2" fillId="0" borderId="4" xfId="0" applyNumberFormat="1" applyFont="1" applyBorder="1">
      <alignment vertical="center"/>
    </xf>
    <xf numFmtId="1" fontId="2" fillId="0" borderId="3" xfId="0" applyNumberFormat="1" applyFont="1" applyBorder="1" applyAlignment="1">
      <alignment vertical="center"/>
    </xf>
    <xf numFmtId="1" fontId="2" fillId="0" borderId="6" xfId="0" applyNumberFormat="1" applyFont="1" applyBorder="1" applyAlignment="1">
      <alignment vertical="center"/>
    </xf>
    <xf numFmtId="1" fontId="2" fillId="0" borderId="8" xfId="0" applyNumberFormat="1" applyFont="1" applyBorder="1" applyAlignment="1">
      <alignment vertical="center"/>
    </xf>
    <xf numFmtId="2" fontId="2" fillId="0" borderId="9" xfId="0" applyNumberFormat="1" applyFont="1" applyBorder="1">
      <alignment vertical="center"/>
    </xf>
    <xf numFmtId="176" fontId="2" fillId="0" borderId="3" xfId="0" applyNumberFormat="1" applyFont="1" applyBorder="1" applyAlignment="1">
      <alignment horizontal="right"/>
    </xf>
    <xf numFmtId="0" fontId="3" fillId="0" borderId="0" xfId="0" applyFont="1" applyBorder="1" applyAlignment="1">
      <alignment vertical="center" wrapText="1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3" fontId="2" fillId="0" borderId="2" xfId="0" applyNumberFormat="1" applyFont="1" applyFill="1" applyBorder="1" applyAlignment="1">
      <alignment horizontal="right" vertical="center" wrapText="1"/>
    </xf>
    <xf numFmtId="176" fontId="2" fillId="0" borderId="0" xfId="0" applyNumberFormat="1" applyFont="1" applyBorder="1" applyAlignment="1">
      <alignment vertical="center"/>
    </xf>
    <xf numFmtId="0" fontId="2" fillId="0" borderId="3" xfId="0" applyNumberFormat="1" applyFont="1" applyBorder="1">
      <alignment vertical="center"/>
    </xf>
    <xf numFmtId="0" fontId="2" fillId="0" borderId="5" xfId="0" applyNumberFormat="1" applyFont="1" applyBorder="1">
      <alignment vertical="center"/>
    </xf>
    <xf numFmtId="0" fontId="2" fillId="0" borderId="6" xfId="0" applyNumberFormat="1" applyFont="1" applyBorder="1">
      <alignment vertical="center"/>
    </xf>
    <xf numFmtId="176" fontId="2" fillId="0" borderId="7" xfId="0" applyNumberFormat="1" applyFont="1" applyBorder="1" applyAlignment="1">
      <alignment vertical="center"/>
    </xf>
    <xf numFmtId="0" fontId="2" fillId="0" borderId="11" xfId="0" applyNumberFormat="1" applyFont="1" applyBorder="1">
      <alignment vertical="center"/>
    </xf>
    <xf numFmtId="0" fontId="2" fillId="0" borderId="7" xfId="0" quotePrefix="1" applyNumberFormat="1" applyFont="1" applyBorder="1">
      <alignment vertical="center"/>
    </xf>
    <xf numFmtId="2" fontId="2" fillId="0" borderId="9" xfId="0" applyNumberFormat="1" applyFont="1" applyBorder="1">
      <alignment vertical="center"/>
    </xf>
    <xf numFmtId="0" fontId="2" fillId="0" borderId="5" xfId="0" applyNumberFormat="1" applyFont="1" applyBorder="1" applyAlignment="1">
      <alignment vertical="center"/>
    </xf>
    <xf numFmtId="176" fontId="2" fillId="0" borderId="6" xfId="0" applyNumberFormat="1" applyFont="1" applyBorder="1" applyAlignment="1">
      <alignment vertical="center"/>
    </xf>
    <xf numFmtId="176" fontId="2" fillId="0" borderId="8" xfId="0" applyNumberFormat="1" applyFont="1" applyBorder="1" applyAlignment="1">
      <alignment vertical="center"/>
    </xf>
    <xf numFmtId="176" fontId="2" fillId="0" borderId="7" xfId="0" applyNumberFormat="1" applyFont="1" applyBorder="1" applyAlignment="1">
      <alignment horizontal="right" vertical="center"/>
    </xf>
    <xf numFmtId="177" fontId="2" fillId="0" borderId="3" xfId="0" applyNumberFormat="1" applyFont="1" applyFill="1" applyBorder="1" applyAlignment="1">
      <alignment horizontal="right" vertical="center" wrapText="1"/>
    </xf>
    <xf numFmtId="177" fontId="2" fillId="0" borderId="6" xfId="0" applyNumberFormat="1" applyFont="1" applyFill="1" applyBorder="1" applyAlignment="1">
      <alignment horizontal="right" vertical="center" wrapText="1"/>
    </xf>
    <xf numFmtId="177" fontId="2" fillId="0" borderId="8" xfId="0" applyNumberFormat="1" applyFont="1" applyFill="1" applyBorder="1" applyAlignment="1">
      <alignment horizontal="right" vertical="center" wrapText="1"/>
    </xf>
    <xf numFmtId="0" fontId="0" fillId="0" borderId="0" xfId="0">
      <alignment vertical="center"/>
    </xf>
    <xf numFmtId="0" fontId="0" fillId="0" borderId="0" xfId="0" quotePrefix="1">
      <alignment vertical="center"/>
    </xf>
    <xf numFmtId="176" fontId="0" fillId="0" borderId="0" xfId="0" applyNumberFormat="1">
      <alignment vertical="center"/>
    </xf>
    <xf numFmtId="1" fontId="0" fillId="0" borderId="0" xfId="0" applyNumberFormat="1">
      <alignment vertical="center"/>
    </xf>
    <xf numFmtId="0" fontId="0" fillId="0" borderId="0" xfId="0" quotePrefix="1" applyAlignment="1">
      <alignment horizontal="right" vertical="center"/>
    </xf>
    <xf numFmtId="0" fontId="4" fillId="0" borderId="0" xfId="0" applyFont="1">
      <alignment vertical="center"/>
    </xf>
    <xf numFmtId="0" fontId="0" fillId="0" borderId="0" xfId="0" applyNumberFormat="1">
      <alignment vertical="center"/>
    </xf>
    <xf numFmtId="0" fontId="0" fillId="0" borderId="0" xfId="0">
      <alignment vertical="center"/>
    </xf>
    <xf numFmtId="0" fontId="0" fillId="0" borderId="0" xfId="0" quotePrefix="1">
      <alignment vertical="center"/>
    </xf>
    <xf numFmtId="9" fontId="0" fillId="0" borderId="0" xfId="0" applyNumberFormat="1">
      <alignment vertical="center"/>
    </xf>
    <xf numFmtId="9" fontId="5" fillId="0" borderId="0" xfId="0" applyNumberFormat="1" applyFont="1">
      <alignment vertical="center"/>
    </xf>
    <xf numFmtId="1" fontId="6" fillId="0" borderId="0" xfId="0" quotePrefix="1" applyNumberFormat="1" applyFont="1">
      <alignment vertical="center"/>
    </xf>
    <xf numFmtId="176" fontId="0" fillId="0" borderId="0" xfId="0" quotePrefix="1" applyNumberFormat="1">
      <alignment vertical="center"/>
    </xf>
    <xf numFmtId="10" fontId="0" fillId="0" borderId="0" xfId="0" applyNumberForma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152400</xdr:rowOff>
    </xdr:from>
    <xdr:to>
      <xdr:col>9</xdr:col>
      <xdr:colOff>381915</xdr:colOff>
      <xdr:row>42</xdr:row>
      <xdr:rowOff>95689</xdr:rowOff>
    </xdr:to>
    <xdr:grpSp>
      <xdr:nvGrpSpPr>
        <xdr:cNvPr id="4" name="グループ化 3"/>
        <xdr:cNvGrpSpPr/>
      </xdr:nvGrpSpPr>
      <xdr:grpSpPr>
        <a:xfrm>
          <a:off x="0" y="323850"/>
          <a:ext cx="6554115" cy="6972739"/>
          <a:chOff x="0" y="0"/>
          <a:chExt cx="6554115" cy="6972739"/>
        </a:xfrm>
      </xdr:grpSpPr>
      <xdr:pic>
        <xdr:nvPicPr>
          <xdr:cNvPr id="2" name="図 1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0"/>
            <a:ext cx="6554115" cy="3877216"/>
          </a:xfrm>
          <a:prstGeom prst="rect">
            <a:avLst/>
          </a:prstGeom>
        </xdr:spPr>
      </xdr:pic>
      <xdr:pic>
        <xdr:nvPicPr>
          <xdr:cNvPr id="3" name="図 2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525" y="3829050"/>
            <a:ext cx="6516010" cy="3143689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0</xdr:colOff>
      <xdr:row>44</xdr:row>
      <xdr:rowOff>114300</xdr:rowOff>
    </xdr:from>
    <xdr:to>
      <xdr:col>9</xdr:col>
      <xdr:colOff>372389</xdr:colOff>
      <xdr:row>76</xdr:row>
      <xdr:rowOff>76450</xdr:rowOff>
    </xdr:to>
    <xdr:grpSp>
      <xdr:nvGrpSpPr>
        <xdr:cNvPr id="7" name="グループ化 6"/>
        <xdr:cNvGrpSpPr/>
      </xdr:nvGrpSpPr>
      <xdr:grpSpPr>
        <a:xfrm>
          <a:off x="0" y="7658100"/>
          <a:ext cx="6544589" cy="5448550"/>
          <a:chOff x="0" y="7658100"/>
          <a:chExt cx="6544589" cy="5448550"/>
        </a:xfrm>
      </xdr:grpSpPr>
      <xdr:pic>
        <xdr:nvPicPr>
          <xdr:cNvPr id="5" name="図 4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7658100"/>
            <a:ext cx="6544589" cy="3743848"/>
          </a:xfrm>
          <a:prstGeom prst="rect">
            <a:avLst/>
          </a:prstGeom>
        </xdr:spPr>
      </xdr:pic>
      <xdr:pic>
        <xdr:nvPicPr>
          <xdr:cNvPr id="6" name="図 5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525" y="11315700"/>
            <a:ext cx="6535063" cy="1790950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topLeftCell="A2" workbookViewId="0">
      <selection activeCell="L66" sqref="L66"/>
    </sheetView>
  </sheetViews>
  <sheetFormatPr defaultRowHeight="13.5"/>
  <sheetData>
    <row r="1" spans="1:15">
      <c r="A1" t="s">
        <v>18</v>
      </c>
    </row>
    <row r="2" spans="1:15">
      <c r="K2" s="17" t="s">
        <v>10</v>
      </c>
      <c r="L2" s="17"/>
      <c r="M2" s="17"/>
      <c r="N2" s="17"/>
      <c r="O2" s="17"/>
    </row>
    <row r="3" spans="1:15">
      <c r="K3" s="18">
        <v>2010</v>
      </c>
      <c r="L3" s="18">
        <v>2011</v>
      </c>
      <c r="M3" s="18">
        <v>2012</v>
      </c>
      <c r="N3" s="18">
        <v>2013</v>
      </c>
      <c r="O3" s="18">
        <v>2014</v>
      </c>
    </row>
    <row r="4" spans="1:15">
      <c r="K4" s="19">
        <v>483</v>
      </c>
      <c r="L4" s="19">
        <v>407</v>
      </c>
      <c r="M4" s="19">
        <v>364</v>
      </c>
      <c r="N4" s="19">
        <v>472</v>
      </c>
      <c r="O4" s="19">
        <v>437</v>
      </c>
    </row>
    <row r="46" spans="1:1">
      <c r="A46" s="40"/>
    </row>
  </sheetData>
  <phoneticPr fontId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workbookViewId="0">
      <selection activeCell="A13" sqref="A13"/>
    </sheetView>
  </sheetViews>
  <sheetFormatPr defaultRowHeight="13.5"/>
  <sheetData>
    <row r="1" spans="1:7">
      <c r="A1" t="s">
        <v>31</v>
      </c>
    </row>
    <row r="3" spans="1:7">
      <c r="A3" s="1"/>
      <c r="B3" s="4" t="s">
        <v>0</v>
      </c>
      <c r="C3" s="10" t="s">
        <v>1</v>
      </c>
      <c r="D3" s="21" t="s">
        <v>2</v>
      </c>
      <c r="E3" s="22" t="s">
        <v>1</v>
      </c>
      <c r="F3" s="21" t="s">
        <v>3</v>
      </c>
      <c r="G3" s="22" t="s">
        <v>1</v>
      </c>
    </row>
    <row r="4" spans="1:7">
      <c r="A4" s="1"/>
      <c r="B4" s="6" t="s">
        <v>4</v>
      </c>
      <c r="C4" s="2" t="s">
        <v>5</v>
      </c>
      <c r="D4" s="23" t="s">
        <v>6</v>
      </c>
      <c r="E4" s="26" t="s">
        <v>5</v>
      </c>
      <c r="F4" s="23" t="s">
        <v>4</v>
      </c>
      <c r="G4" s="26" t="s">
        <v>5</v>
      </c>
    </row>
    <row r="5" spans="1:7">
      <c r="A5" s="4">
        <v>2010.3</v>
      </c>
      <c r="B5" s="11">
        <v>-5</v>
      </c>
      <c r="C5" s="5"/>
      <c r="D5" s="15" t="s">
        <v>9</v>
      </c>
      <c r="E5" s="28"/>
      <c r="F5" s="32">
        <v>483</v>
      </c>
      <c r="G5" s="22"/>
    </row>
    <row r="6" spans="1:7">
      <c r="A6" s="6">
        <v>2011.3</v>
      </c>
      <c r="B6" s="12">
        <v>33</v>
      </c>
      <c r="C6" s="3">
        <f>(B6/B5-1)*100</f>
        <v>-760</v>
      </c>
      <c r="D6" s="29">
        <v>12.5</v>
      </c>
      <c r="E6" s="31" t="s">
        <v>9</v>
      </c>
      <c r="F6" s="33">
        <v>407</v>
      </c>
      <c r="G6" s="24">
        <f>(F6/F5-1)*100</f>
        <v>-15.734989648033126</v>
      </c>
    </row>
    <row r="7" spans="1:7">
      <c r="A7" s="6">
        <v>2012.3</v>
      </c>
      <c r="B7" s="12">
        <v>17</v>
      </c>
      <c r="C7" s="20">
        <f>(B7/B6-1)*100</f>
        <v>-48.484848484848484</v>
      </c>
      <c r="D7" s="29">
        <v>22</v>
      </c>
      <c r="E7" s="24">
        <f t="shared" ref="E7:E9" si="0">(D7/D6-1)*100</f>
        <v>76</v>
      </c>
      <c r="F7" s="33">
        <v>364</v>
      </c>
      <c r="G7" s="24">
        <f t="shared" ref="G7:G9" si="1">(F7/F6-1)*100</f>
        <v>-10.565110565110569</v>
      </c>
    </row>
    <row r="8" spans="1:7">
      <c r="A8" s="6">
        <v>2013.3</v>
      </c>
      <c r="B8" s="12">
        <v>18</v>
      </c>
      <c r="C8" s="20">
        <f>(B8/B7-1)*100</f>
        <v>5.8823529411764719</v>
      </c>
      <c r="D8" s="29">
        <v>26</v>
      </c>
      <c r="E8" s="24">
        <f t="shared" si="0"/>
        <v>18.181818181818187</v>
      </c>
      <c r="F8" s="33">
        <v>472</v>
      </c>
      <c r="G8" s="24">
        <f t="shared" si="1"/>
        <v>29.670329670329675</v>
      </c>
    </row>
    <row r="9" spans="1:7">
      <c r="A9" s="7">
        <v>2014.3</v>
      </c>
      <c r="B9" s="13">
        <v>12</v>
      </c>
      <c r="C9" s="20">
        <f>(B9/B8-1)*100</f>
        <v>-33.333333333333336</v>
      </c>
      <c r="D9" s="30">
        <v>36</v>
      </c>
      <c r="E9" s="24">
        <f t="shared" si="0"/>
        <v>38.46153846153846</v>
      </c>
      <c r="F9" s="34">
        <v>437</v>
      </c>
      <c r="G9" s="24">
        <f t="shared" si="1"/>
        <v>-7.4152542372881385</v>
      </c>
    </row>
    <row r="10" spans="1:7">
      <c r="A10" s="8" t="s">
        <v>7</v>
      </c>
      <c r="B10" s="14">
        <f>B9/B5</f>
        <v>-2.4</v>
      </c>
      <c r="C10" s="9" t="s">
        <v>8</v>
      </c>
      <c r="D10" s="27">
        <f>D9/D6</f>
        <v>2.88</v>
      </c>
      <c r="E10" s="25" t="s">
        <v>8</v>
      </c>
      <c r="F10" s="27">
        <f>F9/F5</f>
        <v>0.90476190476190477</v>
      </c>
      <c r="G10" s="25" t="s">
        <v>8</v>
      </c>
    </row>
    <row r="21" spans="8:8" ht="14.25">
      <c r="H21" s="16"/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workbookViewId="0"/>
  </sheetViews>
  <sheetFormatPr defaultRowHeight="13.5"/>
  <sheetData>
    <row r="1" spans="1:6" s="42" customFormat="1">
      <c r="A1" s="42" t="s">
        <v>32</v>
      </c>
    </row>
    <row r="2" spans="1:6" s="42" customFormat="1"/>
    <row r="3" spans="1:6">
      <c r="A3" s="43"/>
      <c r="B3" s="42" t="s">
        <v>24</v>
      </c>
      <c r="C3" s="42"/>
      <c r="D3" s="42"/>
      <c r="E3" s="42"/>
      <c r="F3" s="42"/>
    </row>
    <row r="4" spans="1:6">
      <c r="A4" s="43"/>
      <c r="B4" s="42" t="s">
        <v>25</v>
      </c>
      <c r="C4" s="42"/>
      <c r="D4" s="42"/>
      <c r="E4" s="42"/>
      <c r="F4" s="42"/>
    </row>
    <row r="5" spans="1:6">
      <c r="A5" s="43"/>
      <c r="B5" s="42"/>
      <c r="C5" s="43" t="s">
        <v>19</v>
      </c>
      <c r="D5" s="42">
        <v>2010.3</v>
      </c>
      <c r="E5" s="42">
        <v>0</v>
      </c>
      <c r="F5" s="42" t="s">
        <v>15</v>
      </c>
    </row>
    <row r="6" spans="1:6">
      <c r="A6" s="43"/>
      <c r="B6" s="42"/>
      <c r="C6" s="43" t="s">
        <v>20</v>
      </c>
      <c r="D6" s="42">
        <v>2011.3</v>
      </c>
      <c r="E6" s="42">
        <v>5</v>
      </c>
      <c r="F6" s="42" t="s">
        <v>15</v>
      </c>
    </row>
    <row r="7" spans="1:6">
      <c r="A7" s="43"/>
      <c r="B7" s="42"/>
      <c r="C7" s="43" t="s">
        <v>21</v>
      </c>
      <c r="D7" s="42">
        <v>2012.3</v>
      </c>
      <c r="E7" s="42">
        <v>8</v>
      </c>
      <c r="F7" s="42" t="s">
        <v>15</v>
      </c>
    </row>
    <row r="8" spans="1:6">
      <c r="A8" s="43"/>
      <c r="B8" s="42"/>
      <c r="C8" s="43" t="s">
        <v>22</v>
      </c>
      <c r="D8" s="42">
        <v>2013.3</v>
      </c>
      <c r="E8" s="42">
        <v>8</v>
      </c>
      <c r="F8" s="42" t="s">
        <v>15</v>
      </c>
    </row>
    <row r="9" spans="1:6">
      <c r="A9" s="43"/>
      <c r="B9" s="42"/>
      <c r="C9" s="43" t="s">
        <v>23</v>
      </c>
      <c r="D9" s="42">
        <v>2014.3</v>
      </c>
      <c r="E9" s="42">
        <v>8</v>
      </c>
      <c r="F9" s="42" t="s">
        <v>15</v>
      </c>
    </row>
    <row r="10" spans="1:6">
      <c r="A10" s="43"/>
      <c r="B10" s="43" t="s">
        <v>26</v>
      </c>
      <c r="C10" s="42"/>
      <c r="D10" s="42"/>
      <c r="E10" s="42"/>
      <c r="F10" s="42"/>
    </row>
    <row r="11" spans="1:6">
      <c r="A11" s="43"/>
      <c r="B11" s="43" t="s">
        <v>27</v>
      </c>
      <c r="C11" s="42"/>
      <c r="D11" s="42"/>
      <c r="E11" s="42"/>
      <c r="F11" s="42"/>
    </row>
    <row r="14" spans="1:6">
      <c r="B14" s="41">
        <v>0</v>
      </c>
      <c r="C14" s="42">
        <v>-269</v>
      </c>
      <c r="E14" s="41">
        <v>0</v>
      </c>
      <c r="F14" s="42">
        <v>-269</v>
      </c>
    </row>
    <row r="15" spans="1:6">
      <c r="B15">
        <v>1</v>
      </c>
      <c r="C15" s="42">
        <v>5</v>
      </c>
      <c r="E15" s="42">
        <v>1</v>
      </c>
      <c r="F15">
        <v>0</v>
      </c>
    </row>
    <row r="16" spans="1:6">
      <c r="B16">
        <v>2</v>
      </c>
      <c r="C16" s="42">
        <v>8</v>
      </c>
      <c r="E16" s="42">
        <v>2</v>
      </c>
      <c r="F16" s="42">
        <v>5</v>
      </c>
    </row>
    <row r="17" spans="2:6">
      <c r="B17">
        <v>3</v>
      </c>
      <c r="C17" s="42">
        <v>8</v>
      </c>
      <c r="E17" s="42">
        <v>3</v>
      </c>
      <c r="F17" s="42">
        <v>8</v>
      </c>
    </row>
    <row r="18" spans="2:6">
      <c r="B18">
        <v>4</v>
      </c>
      <c r="C18" s="42">
        <f>437+8</f>
        <v>445</v>
      </c>
      <c r="E18" s="42">
        <v>4</v>
      </c>
      <c r="F18" s="42">
        <v>8</v>
      </c>
    </row>
    <row r="19" spans="2:6">
      <c r="B19" t="s">
        <v>28</v>
      </c>
      <c r="C19" s="44">
        <f>IRR(C14:C18)</f>
        <v>0.15119397314023875</v>
      </c>
      <c r="E19">
        <v>5</v>
      </c>
      <c r="F19" s="42">
        <f>437+8</f>
        <v>445</v>
      </c>
    </row>
    <row r="20" spans="2:6">
      <c r="E20" s="42" t="s">
        <v>28</v>
      </c>
      <c r="F20" s="45">
        <f>IRR(F14:F19)</f>
        <v>0.1185237624188753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tabSelected="1" workbookViewId="0"/>
  </sheetViews>
  <sheetFormatPr defaultRowHeight="13.5"/>
  <sheetData>
    <row r="1" spans="1:9">
      <c r="A1" s="35" t="s">
        <v>11</v>
      </c>
      <c r="B1" s="35"/>
      <c r="C1" s="35"/>
      <c r="D1" s="35"/>
      <c r="E1" s="35"/>
    </row>
    <row r="3" spans="1:9">
      <c r="A3" s="39">
        <v>1</v>
      </c>
      <c r="B3" s="35" t="s">
        <v>29</v>
      </c>
      <c r="C3" s="35"/>
      <c r="D3" s="35"/>
      <c r="E3" s="35"/>
    </row>
    <row r="4" spans="1:9">
      <c r="A4" s="35"/>
      <c r="B4" s="35" t="s">
        <v>12</v>
      </c>
      <c r="C4" s="35"/>
      <c r="D4" s="35"/>
      <c r="E4" s="35"/>
    </row>
    <row r="5" spans="1:9">
      <c r="A5" s="35"/>
      <c r="B5" s="35" t="s">
        <v>13</v>
      </c>
      <c r="C5" s="35"/>
      <c r="D5" s="35"/>
      <c r="E5" s="35"/>
    </row>
    <row r="6" spans="1:9">
      <c r="A6" s="35"/>
      <c r="B6" s="35" t="s">
        <v>14</v>
      </c>
      <c r="C6" s="35"/>
      <c r="D6" s="35"/>
      <c r="E6" s="35"/>
    </row>
    <row r="8" spans="1:9">
      <c r="A8" s="36"/>
      <c r="B8" s="43" t="s">
        <v>30</v>
      </c>
      <c r="C8" s="35"/>
      <c r="D8" s="35">
        <v>0</v>
      </c>
      <c r="E8" s="35" t="s">
        <v>15</v>
      </c>
      <c r="G8" s="43"/>
      <c r="I8" s="46"/>
    </row>
    <row r="10" spans="1:9">
      <c r="A10" s="35">
        <v>2</v>
      </c>
      <c r="B10" s="35" t="s">
        <v>33</v>
      </c>
      <c r="C10" s="35"/>
      <c r="D10" s="35"/>
      <c r="E10" s="35"/>
    </row>
    <row r="12" spans="1:9">
      <c r="A12" s="36"/>
      <c r="B12" s="43" t="s">
        <v>34</v>
      </c>
      <c r="C12" s="35"/>
      <c r="D12" s="47">
        <f>267*0.015</f>
        <v>4.0049999999999999</v>
      </c>
      <c r="E12" s="35" t="s">
        <v>15</v>
      </c>
    </row>
    <row r="14" spans="1:9">
      <c r="A14" s="35">
        <v>3</v>
      </c>
      <c r="B14" s="43" t="s">
        <v>35</v>
      </c>
      <c r="C14" s="35"/>
      <c r="D14" s="35"/>
      <c r="E14" s="35"/>
    </row>
    <row r="16" spans="1:9">
      <c r="A16" s="36"/>
      <c r="B16" s="43" t="s">
        <v>36</v>
      </c>
      <c r="C16" s="37">
        <f>D12*1.1^4</f>
        <v>5.8637205000000012</v>
      </c>
      <c r="D16" s="35"/>
      <c r="E16" s="35"/>
    </row>
    <row r="18" spans="1:5">
      <c r="A18" s="35">
        <v>4</v>
      </c>
      <c r="B18" s="36" t="s">
        <v>16</v>
      </c>
      <c r="C18" s="35"/>
      <c r="D18" s="35"/>
      <c r="E18" s="35"/>
    </row>
    <row r="19" spans="1:5">
      <c r="A19" s="35"/>
      <c r="B19" s="35" t="s">
        <v>17</v>
      </c>
      <c r="C19" s="35"/>
      <c r="D19" s="35"/>
      <c r="E19" s="35"/>
    </row>
    <row r="21" spans="1:5">
      <c r="A21" s="36"/>
      <c r="B21" s="43" t="s">
        <v>37</v>
      </c>
      <c r="C21" s="35"/>
      <c r="D21" s="38">
        <f>C16/0.005</f>
        <v>1172.7441000000001</v>
      </c>
      <c r="E21" s="35" t="s">
        <v>15</v>
      </c>
    </row>
    <row r="23" spans="1:5">
      <c r="A23" s="35">
        <v>5</v>
      </c>
      <c r="B23" s="43" t="s">
        <v>38</v>
      </c>
      <c r="C23" s="35"/>
      <c r="D23" s="35"/>
      <c r="E23" s="35"/>
    </row>
    <row r="25" spans="1:5">
      <c r="A25" s="35"/>
      <c r="B25" s="43" t="s">
        <v>39</v>
      </c>
      <c r="C25" s="35"/>
      <c r="D25" s="48">
        <f>8/437</f>
        <v>1.8306636155606407E-2</v>
      </c>
      <c r="E25" s="35"/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データ</vt:lpstr>
      <vt:lpstr>1.総リターン</vt:lpstr>
      <vt:lpstr>2.ＩＲＲ</vt:lpstr>
      <vt:lpstr>×期待リターン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学校用</dc:creator>
  <cp:lastModifiedBy>USER</cp:lastModifiedBy>
  <dcterms:created xsi:type="dcterms:W3CDTF">2014-10-04T12:06:36Z</dcterms:created>
  <dcterms:modified xsi:type="dcterms:W3CDTF">2014-10-12T13:21:14Z</dcterms:modified>
</cp:coreProperties>
</file>